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emwakasitu\Documents\MPC REPORTS\TISS, TACH, EFT &amp; EAPS Reports\"/>
    </mc:Choice>
  </mc:AlternateContent>
  <bookViews>
    <workbookView xWindow="0" yWindow="0" windowWidth="28800" windowHeight="12000"/>
  </bookViews>
  <sheets>
    <sheet name="LARGE VALUE TRANSACTIONS" sheetId="2" r:id="rId1"/>
  </sheets>
  <definedNames>
    <definedName name="OLE_LINK1" localSheetId="0">'LARGE VALUE TRANSACTIONS'!$D$161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4" i="2" l="1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C164" i="2" l="1"/>
  <c r="D164" i="2"/>
  <c r="D108" i="2" l="1"/>
  <c r="C108" i="2"/>
  <c r="D94" i="2"/>
  <c r="C94" i="2"/>
  <c r="D80" i="2"/>
  <c r="C80" i="2"/>
  <c r="D66" i="2"/>
  <c r="C66" i="2"/>
  <c r="D52" i="2"/>
  <c r="C52" i="2"/>
  <c r="C122" i="2" l="1"/>
  <c r="C150" i="2" l="1"/>
  <c r="D122" i="2"/>
  <c r="D150" i="2"/>
  <c r="C136" i="2"/>
  <c r="D136" i="2"/>
  <c r="R144" i="2" l="1"/>
  <c r="P144" i="2"/>
  <c r="N144" i="2"/>
  <c r="R143" i="2" l="1"/>
  <c r="R142" i="2"/>
  <c r="P143" i="2"/>
  <c r="P142" i="2"/>
  <c r="N143" i="2"/>
  <c r="N142" i="2"/>
  <c r="E52" i="2" l="1"/>
  <c r="F52" i="2"/>
  <c r="E66" i="2"/>
  <c r="F66" i="2"/>
  <c r="E80" i="2"/>
  <c r="F80" i="2"/>
  <c r="E94" i="2"/>
  <c r="F94" i="2"/>
  <c r="E108" i="2"/>
  <c r="F108" i="2"/>
  <c r="E122" i="2"/>
  <c r="F122" i="2"/>
</calcChain>
</file>

<file path=xl/sharedStrings.xml><?xml version="1.0" encoding="utf-8"?>
<sst xmlns="http://schemas.openxmlformats.org/spreadsheetml/2006/main" count="173" uniqueCount="31">
  <si>
    <t>Year</t>
  </si>
  <si>
    <t>Month</t>
  </si>
  <si>
    <t>TISS TZS</t>
  </si>
  <si>
    <t>TISS USD</t>
  </si>
  <si>
    <t>EAPS TZS</t>
  </si>
  <si>
    <t>EAPS KES</t>
  </si>
  <si>
    <t>EAPS UGX</t>
  </si>
  <si>
    <t>EAPS RWF</t>
  </si>
  <si>
    <t>Volume</t>
  </si>
  <si>
    <t>Value (TZS Billions)</t>
  </si>
  <si>
    <t>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</si>
  <si>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</si>
  <si>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</si>
  <si>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</si>
  <si>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</si>
  <si>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</si>
  <si>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</si>
  <si>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</si>
  <si>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</si>
  <si>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</si>
  <si>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</si>
  <si>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</si>
  <si>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</si>
  <si>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Value (TZS Millions)</t>
  </si>
  <si>
    <t>Value (USD Billions)</t>
  </si>
  <si>
    <t>TISS KES</t>
  </si>
  <si>
    <t>Value (KES millions)</t>
  </si>
  <si>
    <t>TISS UGX</t>
  </si>
  <si>
    <t>Value (UGX millions)</t>
  </si>
  <si>
    <t>Value (RWF Millions)</t>
  </si>
  <si>
    <t>TISS RWF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</si>
</sst>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.00_-;\-* #,##0.00_-;_-* &quot;-&quot;_-;_-@_-"/>
    <numFmt numFmtId="168" formatCode="_(* #,##0.0000_);_(* \(#,##0.0000\);_(* &quot;-&quot;??_);_(@_)"/>
    <numFmt numFmtId="169" formatCode="_-* #,##0.0_-;\-* #,##0.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Helvetica"/>
    </font>
    <font>
      <b/>
      <sz val="10"/>
      <name val="Helvetica"/>
    </font>
    <font>
      <b/>
      <i/>
      <sz val="10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105">
    <xf numFmtId="0" fontId="0" fillId="0" borderId="0" xfId="0"/>
    <xf numFmtId="41" fontId="3" fillId="0" borderId="1" xfId="3" applyFont="1" applyBorder="1" applyAlignment="1">
      <alignment horizontal="right"/>
    </xf>
    <xf numFmtId="164" fontId="3" fillId="0" borderId="1" xfId="1" applyFont="1" applyBorder="1" applyAlignment="1">
      <alignment horizontal="right"/>
    </xf>
    <xf numFmtId="4" fontId="3" fillId="0" borderId="1" xfId="0" applyNumberFormat="1" applyFont="1" applyBorder="1"/>
    <xf numFmtId="0" fontId="3" fillId="3" borderId="6" xfId="0" applyFont="1" applyFill="1" applyBorder="1" applyAlignment="1">
      <alignment horizontal="center" vertical="center" wrapText="1"/>
    </xf>
    <xf numFmtId="167" fontId="3" fillId="0" borderId="1" xfId="3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1" fontId="3" fillId="0" borderId="1" xfId="3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41" fontId="3" fillId="0" borderId="1" xfId="3" applyNumberFormat="1" applyFont="1" applyFill="1" applyBorder="1" applyAlignment="1">
      <alignment horizontal="right"/>
    </xf>
    <xf numFmtId="164" fontId="3" fillId="0" borderId="1" xfId="1" applyFont="1" applyFill="1" applyBorder="1" applyAlignment="1">
      <alignment horizontal="right"/>
    </xf>
    <xf numFmtId="167" fontId="3" fillId="0" borderId="1" xfId="3" applyNumberFormat="1" applyFont="1" applyFill="1" applyBorder="1" applyAlignment="1">
      <alignment horizontal="right"/>
    </xf>
    <xf numFmtId="41" fontId="3" fillId="0" borderId="1" xfId="3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166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3" applyNumberFormat="1" applyFont="1" applyBorder="1" applyAlignment="1">
      <alignment horizontal="right"/>
    </xf>
    <xf numFmtId="164" fontId="4" fillId="0" borderId="1" xfId="1" applyFont="1" applyBorder="1" applyAlignment="1">
      <alignment horizontal="right"/>
    </xf>
    <xf numFmtId="167" fontId="4" fillId="0" borderId="1" xfId="3" applyNumberFormat="1" applyFont="1" applyBorder="1" applyAlignment="1">
      <alignment horizontal="right"/>
    </xf>
    <xf numFmtId="41" fontId="4" fillId="0" borderId="1" xfId="3" applyFont="1" applyBorder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right"/>
    </xf>
    <xf numFmtId="168" fontId="4" fillId="0" borderId="1" xfId="1" applyNumberFormat="1" applyFont="1" applyBorder="1" applyAlignment="1">
      <alignment horizontal="right"/>
    </xf>
    <xf numFmtId="41" fontId="4" fillId="0" borderId="0" xfId="0" applyNumberFormat="1" applyFont="1"/>
    <xf numFmtId="165" fontId="4" fillId="0" borderId="1" xfId="1" applyNumberFormat="1" applyFont="1" applyBorder="1" applyAlignment="1">
      <alignment horizontal="right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1" xfId="0" applyNumberFormat="1" applyFont="1" applyBorder="1"/>
    <xf numFmtId="164" fontId="3" fillId="0" borderId="1" xfId="1" applyFont="1" applyBorder="1"/>
    <xf numFmtId="3" fontId="3" fillId="0" borderId="1" xfId="0" applyNumberFormat="1" applyFont="1" applyBorder="1" applyAlignment="1">
      <alignment horizontal="right"/>
    </xf>
    <xf numFmtId="164" fontId="3" fillId="3" borderId="6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164" fontId="3" fillId="3" borderId="9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/>
    <xf numFmtId="4" fontId="3" fillId="0" borderId="15" xfId="0" applyNumberFormat="1" applyFont="1" applyBorder="1"/>
    <xf numFmtId="3" fontId="3" fillId="3" borderId="16" xfId="0" applyNumberFormat="1" applyFont="1" applyFill="1" applyBorder="1" applyAlignment="1">
      <alignment horizontal="center" vertical="center" wrapText="1"/>
    </xf>
    <xf numFmtId="164" fontId="3" fillId="3" borderId="16" xfId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3" fillId="0" borderId="8" xfId="1" applyFont="1" applyBorder="1"/>
    <xf numFmtId="4" fontId="3" fillId="0" borderId="8" xfId="0" applyNumberFormat="1" applyFont="1" applyBorder="1"/>
    <xf numFmtId="4" fontId="3" fillId="0" borderId="10" xfId="0" applyNumberFormat="1" applyFont="1" applyBorder="1"/>
    <xf numFmtId="3" fontId="3" fillId="3" borderId="4" xfId="0" applyNumberFormat="1" applyFont="1" applyFill="1" applyBorder="1" applyAlignment="1">
      <alignment horizontal="center" vertical="center" wrapText="1"/>
    </xf>
    <xf numFmtId="164" fontId="3" fillId="3" borderId="4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0" borderId="13" xfId="1" applyFont="1" applyBorder="1"/>
    <xf numFmtId="3" fontId="3" fillId="0" borderId="13" xfId="0" applyNumberFormat="1" applyFont="1" applyBorder="1"/>
    <xf numFmtId="164" fontId="3" fillId="0" borderId="10" xfId="1" applyFont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3" borderId="15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Border="1"/>
    <xf numFmtId="41" fontId="3" fillId="0" borderId="1" xfId="0" applyNumberFormat="1" applyFont="1" applyBorder="1"/>
    <xf numFmtId="41" fontId="3" fillId="0" borderId="0" xfId="0" applyNumberFormat="1" applyFont="1"/>
    <xf numFmtId="41" fontId="3" fillId="0" borderId="13" xfId="0" applyNumberFormat="1" applyFont="1" applyBorder="1"/>
    <xf numFmtId="165" fontId="4" fillId="4" borderId="13" xfId="1" applyNumberFormat="1" applyFont="1" applyFill="1" applyBorder="1"/>
    <xf numFmtId="0" fontId="3" fillId="0" borderId="13" xfId="0" applyFont="1" applyBorder="1"/>
    <xf numFmtId="166" fontId="3" fillId="4" borderId="1" xfId="1" applyNumberFormat="1" applyFont="1" applyFill="1" applyBorder="1"/>
    <xf numFmtId="164" fontId="3" fillId="4" borderId="1" xfId="1" applyFont="1" applyFill="1" applyBorder="1"/>
    <xf numFmtId="0" fontId="3" fillId="4" borderId="1" xfId="2" applyFont="1" applyFill="1" applyBorder="1"/>
    <xf numFmtId="0" fontId="4" fillId="0" borderId="2" xfId="0" applyFont="1" applyFill="1" applyBorder="1" applyAlignment="1">
      <alignment horizontal="center" vertical="center" wrapText="1"/>
    </xf>
    <xf numFmtId="43" fontId="3" fillId="0" borderId="1" xfId="0" applyNumberFormat="1" applyFont="1" applyBorder="1"/>
    <xf numFmtId="168" fontId="3" fillId="0" borderId="1" xfId="1" applyNumberFormat="1" applyFont="1" applyBorder="1"/>
    <xf numFmtId="169" fontId="3" fillId="0" borderId="0" xfId="0" applyNumberFormat="1" applyFont="1"/>
    <xf numFmtId="164" fontId="3" fillId="0" borderId="0" xfId="1" applyFont="1"/>
    <xf numFmtId="164" fontId="3" fillId="0" borderId="0" xfId="0" applyNumberFormat="1" applyFont="1"/>
    <xf numFmtId="43" fontId="3" fillId="0" borderId="0" xfId="0" applyNumberFormat="1" applyFont="1"/>
    <xf numFmtId="0" fontId="3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/>
    <xf numFmtId="164" fontId="3" fillId="0" borderId="0" xfId="1" applyFont="1" applyFill="1" applyBorder="1" applyAlignment="1">
      <alignment horizontal="right"/>
    </xf>
    <xf numFmtId="164" fontId="0" fillId="0" borderId="0" xfId="1" applyFont="1"/>
    <xf numFmtId="164" fontId="4" fillId="0" borderId="1" xfId="1" applyFont="1" applyBorder="1"/>
    <xf numFmtId="165" fontId="4" fillId="0" borderId="1" xfId="1" applyNumberFormat="1" applyFont="1" applyBorder="1"/>
    <xf numFmtId="43" fontId="4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Comma [0]" xfId="3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"/>
  <sheetViews>
    <sheetView tabSelected="1" zoomScaleNormal="100" workbookViewId="0">
      <pane ySplit="2" topLeftCell="A159" activePane="bottomLeft" state="frozen"/>
      <selection pane="bottomLeft" activeCell="F171" sqref="F171"/>
    </sheetView>
  </sheetViews>
  <sheetFormatPr defaultRowHeight="12.5" x14ac:dyDescent="0.25"/>
  <cols>
    <col min="1" max="1" width="10.453125" style="19" customWidth="1"/>
    <col min="2" max="2" width="11.26953125" style="19" customWidth="1"/>
    <col min="3" max="3" width="13.08984375" style="19" customWidth="1"/>
    <col min="4" max="4" width="17.1796875" style="91" bestFit="1" customWidth="1"/>
    <col min="5" max="5" width="8.6328125" style="19" bestFit="1" customWidth="1"/>
    <col min="6" max="6" width="16.81640625" style="19" bestFit="1" customWidth="1"/>
    <col min="7" max="7" width="6.7265625" style="19" bestFit="1" customWidth="1"/>
    <col min="8" max="8" width="17.08984375" style="19" bestFit="1" customWidth="1"/>
    <col min="9" max="9" width="6.7265625" style="19" bestFit="1" customWidth="1"/>
    <col min="10" max="10" width="17.1796875" style="19" customWidth="1"/>
    <col min="11" max="11" width="6.7265625" style="19" bestFit="1" customWidth="1"/>
    <col min="12" max="12" width="17.7265625" style="19" bestFit="1" customWidth="1"/>
    <col min="13" max="13" width="6.7265625" style="19" bestFit="1" customWidth="1"/>
    <col min="14" max="14" width="17" style="19" bestFit="1" customWidth="1"/>
    <col min="15" max="15" width="6.7265625" style="19" bestFit="1" customWidth="1"/>
    <col min="16" max="16" width="17" style="19" bestFit="1" customWidth="1"/>
    <col min="17" max="17" width="6.7265625" style="19" bestFit="1" customWidth="1"/>
    <col min="18" max="18" width="17" style="19" bestFit="1" customWidth="1"/>
    <col min="19" max="19" width="6.7265625" style="19" bestFit="1" customWidth="1"/>
    <col min="20" max="20" width="17" style="19" bestFit="1" customWidth="1"/>
    <col min="21" max="21" width="13.1796875" style="19" customWidth="1"/>
    <col min="22" max="261" width="8.81640625" style="19"/>
    <col min="262" max="262" width="16.81640625" style="19" customWidth="1"/>
    <col min="263" max="263" width="15.1796875" style="19" customWidth="1"/>
    <col min="264" max="264" width="20" style="19" customWidth="1"/>
    <col min="265" max="265" width="22.54296875" style="19" customWidth="1"/>
    <col min="266" max="266" width="10.1796875" style="19" bestFit="1" customWidth="1"/>
    <col min="267" max="267" width="19.81640625" style="19" customWidth="1"/>
    <col min="268" max="268" width="10.1796875" style="19" bestFit="1" customWidth="1"/>
    <col min="269" max="269" width="22.81640625" style="19" customWidth="1"/>
    <col min="270" max="270" width="10.1796875" style="19" bestFit="1" customWidth="1"/>
    <col min="271" max="271" width="21.7265625" style="19" customWidth="1"/>
    <col min="272" max="272" width="8.81640625" style="19"/>
    <col min="273" max="273" width="20.1796875" style="19" customWidth="1"/>
    <col min="274" max="274" width="8.81640625" style="19"/>
    <col min="275" max="275" width="20.7265625" style="19" customWidth="1"/>
    <col min="276" max="276" width="21.7265625" style="19" customWidth="1"/>
    <col min="277" max="277" width="13.1796875" style="19" customWidth="1"/>
    <col min="278" max="517" width="8.81640625" style="19"/>
    <col min="518" max="518" width="16.81640625" style="19" customWidth="1"/>
    <col min="519" max="519" width="15.1796875" style="19" customWidth="1"/>
    <col min="520" max="520" width="20" style="19" customWidth="1"/>
    <col min="521" max="521" width="22.54296875" style="19" customWidth="1"/>
    <col min="522" max="522" width="10.1796875" style="19" bestFit="1" customWidth="1"/>
    <col min="523" max="523" width="19.81640625" style="19" customWidth="1"/>
    <col min="524" max="524" width="10.1796875" style="19" bestFit="1" customWidth="1"/>
    <col min="525" max="525" width="22.81640625" style="19" customWidth="1"/>
    <col min="526" max="526" width="10.1796875" style="19" bestFit="1" customWidth="1"/>
    <col min="527" max="527" width="21.7265625" style="19" customWidth="1"/>
    <col min="528" max="528" width="8.81640625" style="19"/>
    <col min="529" max="529" width="20.1796875" style="19" customWidth="1"/>
    <col min="530" max="530" width="8.81640625" style="19"/>
    <col min="531" max="531" width="20.7265625" style="19" customWidth="1"/>
    <col min="532" max="532" width="21.7265625" style="19" customWidth="1"/>
    <col min="533" max="533" width="13.1796875" style="19" customWidth="1"/>
    <col min="534" max="773" width="8.81640625" style="19"/>
    <col min="774" max="774" width="16.81640625" style="19" customWidth="1"/>
    <col min="775" max="775" width="15.1796875" style="19" customWidth="1"/>
    <col min="776" max="776" width="20" style="19" customWidth="1"/>
    <col min="777" max="777" width="22.54296875" style="19" customWidth="1"/>
    <col min="778" max="778" width="10.1796875" style="19" bestFit="1" customWidth="1"/>
    <col min="779" max="779" width="19.81640625" style="19" customWidth="1"/>
    <col min="780" max="780" width="10.1796875" style="19" bestFit="1" customWidth="1"/>
    <col min="781" max="781" width="22.81640625" style="19" customWidth="1"/>
    <col min="782" max="782" width="10.1796875" style="19" bestFit="1" customWidth="1"/>
    <col min="783" max="783" width="21.7265625" style="19" customWidth="1"/>
    <col min="784" max="784" width="8.81640625" style="19"/>
    <col min="785" max="785" width="20.1796875" style="19" customWidth="1"/>
    <col min="786" max="786" width="8.81640625" style="19"/>
    <col min="787" max="787" width="20.7265625" style="19" customWidth="1"/>
    <col min="788" max="788" width="21.7265625" style="19" customWidth="1"/>
    <col min="789" max="789" width="13.1796875" style="19" customWidth="1"/>
    <col min="790" max="1029" width="8.81640625" style="19"/>
    <col min="1030" max="1030" width="16.81640625" style="19" customWidth="1"/>
    <col min="1031" max="1031" width="15.1796875" style="19" customWidth="1"/>
    <col min="1032" max="1032" width="20" style="19" customWidth="1"/>
    <col min="1033" max="1033" width="22.54296875" style="19" customWidth="1"/>
    <col min="1034" max="1034" width="10.1796875" style="19" bestFit="1" customWidth="1"/>
    <col min="1035" max="1035" width="19.81640625" style="19" customWidth="1"/>
    <col min="1036" max="1036" width="10.1796875" style="19" bestFit="1" customWidth="1"/>
    <col min="1037" max="1037" width="22.81640625" style="19" customWidth="1"/>
    <col min="1038" max="1038" width="10.1796875" style="19" bestFit="1" customWidth="1"/>
    <col min="1039" max="1039" width="21.7265625" style="19" customWidth="1"/>
    <col min="1040" max="1040" width="8.81640625" style="19"/>
    <col min="1041" max="1041" width="20.1796875" style="19" customWidth="1"/>
    <col min="1042" max="1042" width="8.81640625" style="19"/>
    <col min="1043" max="1043" width="20.7265625" style="19" customWidth="1"/>
    <col min="1044" max="1044" width="21.7265625" style="19" customWidth="1"/>
    <col min="1045" max="1045" width="13.1796875" style="19" customWidth="1"/>
    <col min="1046" max="1285" width="8.81640625" style="19"/>
    <col min="1286" max="1286" width="16.81640625" style="19" customWidth="1"/>
    <col min="1287" max="1287" width="15.1796875" style="19" customWidth="1"/>
    <col min="1288" max="1288" width="20" style="19" customWidth="1"/>
    <col min="1289" max="1289" width="22.54296875" style="19" customWidth="1"/>
    <col min="1290" max="1290" width="10.1796875" style="19" bestFit="1" customWidth="1"/>
    <col min="1291" max="1291" width="19.81640625" style="19" customWidth="1"/>
    <col min="1292" max="1292" width="10.1796875" style="19" bestFit="1" customWidth="1"/>
    <col min="1293" max="1293" width="22.81640625" style="19" customWidth="1"/>
    <col min="1294" max="1294" width="10.1796875" style="19" bestFit="1" customWidth="1"/>
    <col min="1295" max="1295" width="21.7265625" style="19" customWidth="1"/>
    <col min="1296" max="1296" width="8.81640625" style="19"/>
    <col min="1297" max="1297" width="20.1796875" style="19" customWidth="1"/>
    <col min="1298" max="1298" width="8.81640625" style="19"/>
    <col min="1299" max="1299" width="20.7265625" style="19" customWidth="1"/>
    <col min="1300" max="1300" width="21.7265625" style="19" customWidth="1"/>
    <col min="1301" max="1301" width="13.1796875" style="19" customWidth="1"/>
    <col min="1302" max="1541" width="8.81640625" style="19"/>
    <col min="1542" max="1542" width="16.81640625" style="19" customWidth="1"/>
    <col min="1543" max="1543" width="15.1796875" style="19" customWidth="1"/>
    <col min="1544" max="1544" width="20" style="19" customWidth="1"/>
    <col min="1545" max="1545" width="22.54296875" style="19" customWidth="1"/>
    <col min="1546" max="1546" width="10.1796875" style="19" bestFit="1" customWidth="1"/>
    <col min="1547" max="1547" width="19.81640625" style="19" customWidth="1"/>
    <col min="1548" max="1548" width="10.1796875" style="19" bestFit="1" customWidth="1"/>
    <col min="1549" max="1549" width="22.81640625" style="19" customWidth="1"/>
    <col min="1550" max="1550" width="10.1796875" style="19" bestFit="1" customWidth="1"/>
    <col min="1551" max="1551" width="21.7265625" style="19" customWidth="1"/>
    <col min="1552" max="1552" width="8.81640625" style="19"/>
    <col min="1553" max="1553" width="20.1796875" style="19" customWidth="1"/>
    <col min="1554" max="1554" width="8.81640625" style="19"/>
    <col min="1555" max="1555" width="20.7265625" style="19" customWidth="1"/>
    <col min="1556" max="1556" width="21.7265625" style="19" customWidth="1"/>
    <col min="1557" max="1557" width="13.1796875" style="19" customWidth="1"/>
    <col min="1558" max="1797" width="8.81640625" style="19"/>
    <col min="1798" max="1798" width="16.81640625" style="19" customWidth="1"/>
    <col min="1799" max="1799" width="15.1796875" style="19" customWidth="1"/>
    <col min="1800" max="1800" width="20" style="19" customWidth="1"/>
    <col min="1801" max="1801" width="22.54296875" style="19" customWidth="1"/>
    <col min="1802" max="1802" width="10.1796875" style="19" bestFit="1" customWidth="1"/>
    <col min="1803" max="1803" width="19.81640625" style="19" customWidth="1"/>
    <col min="1804" max="1804" width="10.1796875" style="19" bestFit="1" customWidth="1"/>
    <col min="1805" max="1805" width="22.81640625" style="19" customWidth="1"/>
    <col min="1806" max="1806" width="10.1796875" style="19" bestFit="1" customWidth="1"/>
    <col min="1807" max="1807" width="21.7265625" style="19" customWidth="1"/>
    <col min="1808" max="1808" width="8.81640625" style="19"/>
    <col min="1809" max="1809" width="20.1796875" style="19" customWidth="1"/>
    <col min="1810" max="1810" width="8.81640625" style="19"/>
    <col min="1811" max="1811" width="20.7265625" style="19" customWidth="1"/>
    <col min="1812" max="1812" width="21.7265625" style="19" customWidth="1"/>
    <col min="1813" max="1813" width="13.1796875" style="19" customWidth="1"/>
    <col min="1814" max="2053" width="8.81640625" style="19"/>
    <col min="2054" max="2054" width="16.81640625" style="19" customWidth="1"/>
    <col min="2055" max="2055" width="15.1796875" style="19" customWidth="1"/>
    <col min="2056" max="2056" width="20" style="19" customWidth="1"/>
    <col min="2057" max="2057" width="22.54296875" style="19" customWidth="1"/>
    <col min="2058" max="2058" width="10.1796875" style="19" bestFit="1" customWidth="1"/>
    <col min="2059" max="2059" width="19.81640625" style="19" customWidth="1"/>
    <col min="2060" max="2060" width="10.1796875" style="19" bestFit="1" customWidth="1"/>
    <col min="2061" max="2061" width="22.81640625" style="19" customWidth="1"/>
    <col min="2062" max="2062" width="10.1796875" style="19" bestFit="1" customWidth="1"/>
    <col min="2063" max="2063" width="21.7265625" style="19" customWidth="1"/>
    <col min="2064" max="2064" width="8.81640625" style="19"/>
    <col min="2065" max="2065" width="20.1796875" style="19" customWidth="1"/>
    <col min="2066" max="2066" width="8.81640625" style="19"/>
    <col min="2067" max="2067" width="20.7265625" style="19" customWidth="1"/>
    <col min="2068" max="2068" width="21.7265625" style="19" customWidth="1"/>
    <col min="2069" max="2069" width="13.1796875" style="19" customWidth="1"/>
    <col min="2070" max="2309" width="8.81640625" style="19"/>
    <col min="2310" max="2310" width="16.81640625" style="19" customWidth="1"/>
    <col min="2311" max="2311" width="15.1796875" style="19" customWidth="1"/>
    <col min="2312" max="2312" width="20" style="19" customWidth="1"/>
    <col min="2313" max="2313" width="22.54296875" style="19" customWidth="1"/>
    <col min="2314" max="2314" width="10.1796875" style="19" bestFit="1" customWidth="1"/>
    <col min="2315" max="2315" width="19.81640625" style="19" customWidth="1"/>
    <col min="2316" max="2316" width="10.1796875" style="19" bestFit="1" customWidth="1"/>
    <col min="2317" max="2317" width="22.81640625" style="19" customWidth="1"/>
    <col min="2318" max="2318" width="10.1796875" style="19" bestFit="1" customWidth="1"/>
    <col min="2319" max="2319" width="21.7265625" style="19" customWidth="1"/>
    <col min="2320" max="2320" width="8.81640625" style="19"/>
    <col min="2321" max="2321" width="20.1796875" style="19" customWidth="1"/>
    <col min="2322" max="2322" width="8.81640625" style="19"/>
    <col min="2323" max="2323" width="20.7265625" style="19" customWidth="1"/>
    <col min="2324" max="2324" width="21.7265625" style="19" customWidth="1"/>
    <col min="2325" max="2325" width="13.1796875" style="19" customWidth="1"/>
    <col min="2326" max="2565" width="8.81640625" style="19"/>
    <col min="2566" max="2566" width="16.81640625" style="19" customWidth="1"/>
    <col min="2567" max="2567" width="15.1796875" style="19" customWidth="1"/>
    <col min="2568" max="2568" width="20" style="19" customWidth="1"/>
    <col min="2569" max="2569" width="22.54296875" style="19" customWidth="1"/>
    <col min="2570" max="2570" width="10.1796875" style="19" bestFit="1" customWidth="1"/>
    <col min="2571" max="2571" width="19.81640625" style="19" customWidth="1"/>
    <col min="2572" max="2572" width="10.1796875" style="19" bestFit="1" customWidth="1"/>
    <col min="2573" max="2573" width="22.81640625" style="19" customWidth="1"/>
    <col min="2574" max="2574" width="10.1796875" style="19" bestFit="1" customWidth="1"/>
    <col min="2575" max="2575" width="21.7265625" style="19" customWidth="1"/>
    <col min="2576" max="2576" width="8.81640625" style="19"/>
    <col min="2577" max="2577" width="20.1796875" style="19" customWidth="1"/>
    <col min="2578" max="2578" width="8.81640625" style="19"/>
    <col min="2579" max="2579" width="20.7265625" style="19" customWidth="1"/>
    <col min="2580" max="2580" width="21.7265625" style="19" customWidth="1"/>
    <col min="2581" max="2581" width="13.1796875" style="19" customWidth="1"/>
    <col min="2582" max="2821" width="8.81640625" style="19"/>
    <col min="2822" max="2822" width="16.81640625" style="19" customWidth="1"/>
    <col min="2823" max="2823" width="15.1796875" style="19" customWidth="1"/>
    <col min="2824" max="2824" width="20" style="19" customWidth="1"/>
    <col min="2825" max="2825" width="22.54296875" style="19" customWidth="1"/>
    <col min="2826" max="2826" width="10.1796875" style="19" bestFit="1" customWidth="1"/>
    <col min="2827" max="2827" width="19.81640625" style="19" customWidth="1"/>
    <col min="2828" max="2828" width="10.1796875" style="19" bestFit="1" customWidth="1"/>
    <col min="2829" max="2829" width="22.81640625" style="19" customWidth="1"/>
    <col min="2830" max="2830" width="10.1796875" style="19" bestFit="1" customWidth="1"/>
    <col min="2831" max="2831" width="21.7265625" style="19" customWidth="1"/>
    <col min="2832" max="2832" width="8.81640625" style="19"/>
    <col min="2833" max="2833" width="20.1796875" style="19" customWidth="1"/>
    <col min="2834" max="2834" width="8.81640625" style="19"/>
    <col min="2835" max="2835" width="20.7265625" style="19" customWidth="1"/>
    <col min="2836" max="2836" width="21.7265625" style="19" customWidth="1"/>
    <col min="2837" max="2837" width="13.1796875" style="19" customWidth="1"/>
    <col min="2838" max="3077" width="8.81640625" style="19"/>
    <col min="3078" max="3078" width="16.81640625" style="19" customWidth="1"/>
    <col min="3079" max="3079" width="15.1796875" style="19" customWidth="1"/>
    <col min="3080" max="3080" width="20" style="19" customWidth="1"/>
    <col min="3081" max="3081" width="22.54296875" style="19" customWidth="1"/>
    <col min="3082" max="3082" width="10.1796875" style="19" bestFit="1" customWidth="1"/>
    <col min="3083" max="3083" width="19.81640625" style="19" customWidth="1"/>
    <col min="3084" max="3084" width="10.1796875" style="19" bestFit="1" customWidth="1"/>
    <col min="3085" max="3085" width="22.81640625" style="19" customWidth="1"/>
    <col min="3086" max="3086" width="10.1796875" style="19" bestFit="1" customWidth="1"/>
    <col min="3087" max="3087" width="21.7265625" style="19" customWidth="1"/>
    <col min="3088" max="3088" width="8.81640625" style="19"/>
    <col min="3089" max="3089" width="20.1796875" style="19" customWidth="1"/>
    <col min="3090" max="3090" width="8.81640625" style="19"/>
    <col min="3091" max="3091" width="20.7265625" style="19" customWidth="1"/>
    <col min="3092" max="3092" width="21.7265625" style="19" customWidth="1"/>
    <col min="3093" max="3093" width="13.1796875" style="19" customWidth="1"/>
    <col min="3094" max="3333" width="8.81640625" style="19"/>
    <col min="3334" max="3334" width="16.81640625" style="19" customWidth="1"/>
    <col min="3335" max="3335" width="15.1796875" style="19" customWidth="1"/>
    <col min="3336" max="3336" width="20" style="19" customWidth="1"/>
    <col min="3337" max="3337" width="22.54296875" style="19" customWidth="1"/>
    <col min="3338" max="3338" width="10.1796875" style="19" bestFit="1" customWidth="1"/>
    <col min="3339" max="3339" width="19.81640625" style="19" customWidth="1"/>
    <col min="3340" max="3340" width="10.1796875" style="19" bestFit="1" customWidth="1"/>
    <col min="3341" max="3341" width="22.81640625" style="19" customWidth="1"/>
    <col min="3342" max="3342" width="10.1796875" style="19" bestFit="1" customWidth="1"/>
    <col min="3343" max="3343" width="21.7265625" style="19" customWidth="1"/>
    <col min="3344" max="3344" width="8.81640625" style="19"/>
    <col min="3345" max="3345" width="20.1796875" style="19" customWidth="1"/>
    <col min="3346" max="3346" width="8.81640625" style="19"/>
    <col min="3347" max="3347" width="20.7265625" style="19" customWidth="1"/>
    <col min="3348" max="3348" width="21.7265625" style="19" customWidth="1"/>
    <col min="3349" max="3349" width="13.1796875" style="19" customWidth="1"/>
    <col min="3350" max="3589" width="8.81640625" style="19"/>
    <col min="3590" max="3590" width="16.81640625" style="19" customWidth="1"/>
    <col min="3591" max="3591" width="15.1796875" style="19" customWidth="1"/>
    <col min="3592" max="3592" width="20" style="19" customWidth="1"/>
    <col min="3593" max="3593" width="22.54296875" style="19" customWidth="1"/>
    <col min="3594" max="3594" width="10.1796875" style="19" bestFit="1" customWidth="1"/>
    <col min="3595" max="3595" width="19.81640625" style="19" customWidth="1"/>
    <col min="3596" max="3596" width="10.1796875" style="19" bestFit="1" customWidth="1"/>
    <col min="3597" max="3597" width="22.81640625" style="19" customWidth="1"/>
    <col min="3598" max="3598" width="10.1796875" style="19" bestFit="1" customWidth="1"/>
    <col min="3599" max="3599" width="21.7265625" style="19" customWidth="1"/>
    <col min="3600" max="3600" width="8.81640625" style="19"/>
    <col min="3601" max="3601" width="20.1796875" style="19" customWidth="1"/>
    <col min="3602" max="3602" width="8.81640625" style="19"/>
    <col min="3603" max="3603" width="20.7265625" style="19" customWidth="1"/>
    <col min="3604" max="3604" width="21.7265625" style="19" customWidth="1"/>
    <col min="3605" max="3605" width="13.1796875" style="19" customWidth="1"/>
    <col min="3606" max="3845" width="8.81640625" style="19"/>
    <col min="3846" max="3846" width="16.81640625" style="19" customWidth="1"/>
    <col min="3847" max="3847" width="15.1796875" style="19" customWidth="1"/>
    <col min="3848" max="3848" width="20" style="19" customWidth="1"/>
    <col min="3849" max="3849" width="22.54296875" style="19" customWidth="1"/>
    <col min="3850" max="3850" width="10.1796875" style="19" bestFit="1" customWidth="1"/>
    <col min="3851" max="3851" width="19.81640625" style="19" customWidth="1"/>
    <col min="3852" max="3852" width="10.1796875" style="19" bestFit="1" customWidth="1"/>
    <col min="3853" max="3853" width="22.81640625" style="19" customWidth="1"/>
    <col min="3854" max="3854" width="10.1796875" style="19" bestFit="1" customWidth="1"/>
    <col min="3855" max="3855" width="21.7265625" style="19" customWidth="1"/>
    <col min="3856" max="3856" width="8.81640625" style="19"/>
    <col min="3857" max="3857" width="20.1796875" style="19" customWidth="1"/>
    <col min="3858" max="3858" width="8.81640625" style="19"/>
    <col min="3859" max="3859" width="20.7265625" style="19" customWidth="1"/>
    <col min="3860" max="3860" width="21.7265625" style="19" customWidth="1"/>
    <col min="3861" max="3861" width="13.1796875" style="19" customWidth="1"/>
    <col min="3862" max="4101" width="8.81640625" style="19"/>
    <col min="4102" max="4102" width="16.81640625" style="19" customWidth="1"/>
    <col min="4103" max="4103" width="15.1796875" style="19" customWidth="1"/>
    <col min="4104" max="4104" width="20" style="19" customWidth="1"/>
    <col min="4105" max="4105" width="22.54296875" style="19" customWidth="1"/>
    <col min="4106" max="4106" width="10.1796875" style="19" bestFit="1" customWidth="1"/>
    <col min="4107" max="4107" width="19.81640625" style="19" customWidth="1"/>
    <col min="4108" max="4108" width="10.1796875" style="19" bestFit="1" customWidth="1"/>
    <col min="4109" max="4109" width="22.81640625" style="19" customWidth="1"/>
    <col min="4110" max="4110" width="10.1796875" style="19" bestFit="1" customWidth="1"/>
    <col min="4111" max="4111" width="21.7265625" style="19" customWidth="1"/>
    <col min="4112" max="4112" width="8.81640625" style="19"/>
    <col min="4113" max="4113" width="20.1796875" style="19" customWidth="1"/>
    <col min="4114" max="4114" width="8.81640625" style="19"/>
    <col min="4115" max="4115" width="20.7265625" style="19" customWidth="1"/>
    <col min="4116" max="4116" width="21.7265625" style="19" customWidth="1"/>
    <col min="4117" max="4117" width="13.1796875" style="19" customWidth="1"/>
    <col min="4118" max="4357" width="8.81640625" style="19"/>
    <col min="4358" max="4358" width="16.81640625" style="19" customWidth="1"/>
    <col min="4359" max="4359" width="15.1796875" style="19" customWidth="1"/>
    <col min="4360" max="4360" width="20" style="19" customWidth="1"/>
    <col min="4361" max="4361" width="22.54296875" style="19" customWidth="1"/>
    <col min="4362" max="4362" width="10.1796875" style="19" bestFit="1" customWidth="1"/>
    <col min="4363" max="4363" width="19.81640625" style="19" customWidth="1"/>
    <col min="4364" max="4364" width="10.1796875" style="19" bestFit="1" customWidth="1"/>
    <col min="4365" max="4365" width="22.81640625" style="19" customWidth="1"/>
    <col min="4366" max="4366" width="10.1796875" style="19" bestFit="1" customWidth="1"/>
    <col min="4367" max="4367" width="21.7265625" style="19" customWidth="1"/>
    <col min="4368" max="4368" width="8.81640625" style="19"/>
    <col min="4369" max="4369" width="20.1796875" style="19" customWidth="1"/>
    <col min="4370" max="4370" width="8.81640625" style="19"/>
    <col min="4371" max="4371" width="20.7265625" style="19" customWidth="1"/>
    <col min="4372" max="4372" width="21.7265625" style="19" customWidth="1"/>
    <col min="4373" max="4373" width="13.1796875" style="19" customWidth="1"/>
    <col min="4374" max="4613" width="8.81640625" style="19"/>
    <col min="4614" max="4614" width="16.81640625" style="19" customWidth="1"/>
    <col min="4615" max="4615" width="15.1796875" style="19" customWidth="1"/>
    <col min="4616" max="4616" width="20" style="19" customWidth="1"/>
    <col min="4617" max="4617" width="22.54296875" style="19" customWidth="1"/>
    <col min="4618" max="4618" width="10.1796875" style="19" bestFit="1" customWidth="1"/>
    <col min="4619" max="4619" width="19.81640625" style="19" customWidth="1"/>
    <col min="4620" max="4620" width="10.1796875" style="19" bestFit="1" customWidth="1"/>
    <col min="4621" max="4621" width="22.81640625" style="19" customWidth="1"/>
    <col min="4622" max="4622" width="10.1796875" style="19" bestFit="1" customWidth="1"/>
    <col min="4623" max="4623" width="21.7265625" style="19" customWidth="1"/>
    <col min="4624" max="4624" width="8.81640625" style="19"/>
    <col min="4625" max="4625" width="20.1796875" style="19" customWidth="1"/>
    <col min="4626" max="4626" width="8.81640625" style="19"/>
    <col min="4627" max="4627" width="20.7265625" style="19" customWidth="1"/>
    <col min="4628" max="4628" width="21.7265625" style="19" customWidth="1"/>
    <col min="4629" max="4629" width="13.1796875" style="19" customWidth="1"/>
    <col min="4630" max="4869" width="8.81640625" style="19"/>
    <col min="4870" max="4870" width="16.81640625" style="19" customWidth="1"/>
    <col min="4871" max="4871" width="15.1796875" style="19" customWidth="1"/>
    <col min="4872" max="4872" width="20" style="19" customWidth="1"/>
    <col min="4873" max="4873" width="22.54296875" style="19" customWidth="1"/>
    <col min="4874" max="4874" width="10.1796875" style="19" bestFit="1" customWidth="1"/>
    <col min="4875" max="4875" width="19.81640625" style="19" customWidth="1"/>
    <col min="4876" max="4876" width="10.1796875" style="19" bestFit="1" customWidth="1"/>
    <col min="4877" max="4877" width="22.81640625" style="19" customWidth="1"/>
    <col min="4878" max="4878" width="10.1796875" style="19" bestFit="1" customWidth="1"/>
    <col min="4879" max="4879" width="21.7265625" style="19" customWidth="1"/>
    <col min="4880" max="4880" width="8.81640625" style="19"/>
    <col min="4881" max="4881" width="20.1796875" style="19" customWidth="1"/>
    <col min="4882" max="4882" width="8.81640625" style="19"/>
    <col min="4883" max="4883" width="20.7265625" style="19" customWidth="1"/>
    <col min="4884" max="4884" width="21.7265625" style="19" customWidth="1"/>
    <col min="4885" max="4885" width="13.1796875" style="19" customWidth="1"/>
    <col min="4886" max="5125" width="8.81640625" style="19"/>
    <col min="5126" max="5126" width="16.81640625" style="19" customWidth="1"/>
    <col min="5127" max="5127" width="15.1796875" style="19" customWidth="1"/>
    <col min="5128" max="5128" width="20" style="19" customWidth="1"/>
    <col min="5129" max="5129" width="22.54296875" style="19" customWidth="1"/>
    <col min="5130" max="5130" width="10.1796875" style="19" bestFit="1" customWidth="1"/>
    <col min="5131" max="5131" width="19.81640625" style="19" customWidth="1"/>
    <col min="5132" max="5132" width="10.1796875" style="19" bestFit="1" customWidth="1"/>
    <col min="5133" max="5133" width="22.81640625" style="19" customWidth="1"/>
    <col min="5134" max="5134" width="10.1796875" style="19" bestFit="1" customWidth="1"/>
    <col min="5135" max="5135" width="21.7265625" style="19" customWidth="1"/>
    <col min="5136" max="5136" width="8.81640625" style="19"/>
    <col min="5137" max="5137" width="20.1796875" style="19" customWidth="1"/>
    <col min="5138" max="5138" width="8.81640625" style="19"/>
    <col min="5139" max="5139" width="20.7265625" style="19" customWidth="1"/>
    <col min="5140" max="5140" width="21.7265625" style="19" customWidth="1"/>
    <col min="5141" max="5141" width="13.1796875" style="19" customWidth="1"/>
    <col min="5142" max="5381" width="8.81640625" style="19"/>
    <col min="5382" max="5382" width="16.81640625" style="19" customWidth="1"/>
    <col min="5383" max="5383" width="15.1796875" style="19" customWidth="1"/>
    <col min="5384" max="5384" width="20" style="19" customWidth="1"/>
    <col min="5385" max="5385" width="22.54296875" style="19" customWidth="1"/>
    <col min="5386" max="5386" width="10.1796875" style="19" bestFit="1" customWidth="1"/>
    <col min="5387" max="5387" width="19.81640625" style="19" customWidth="1"/>
    <col min="5388" max="5388" width="10.1796875" style="19" bestFit="1" customWidth="1"/>
    <col min="5389" max="5389" width="22.81640625" style="19" customWidth="1"/>
    <col min="5390" max="5390" width="10.1796875" style="19" bestFit="1" customWidth="1"/>
    <col min="5391" max="5391" width="21.7265625" style="19" customWidth="1"/>
    <col min="5392" max="5392" width="8.81640625" style="19"/>
    <col min="5393" max="5393" width="20.1796875" style="19" customWidth="1"/>
    <col min="5394" max="5394" width="8.81640625" style="19"/>
    <col min="5395" max="5395" width="20.7265625" style="19" customWidth="1"/>
    <col min="5396" max="5396" width="21.7265625" style="19" customWidth="1"/>
    <col min="5397" max="5397" width="13.1796875" style="19" customWidth="1"/>
    <col min="5398" max="5637" width="8.81640625" style="19"/>
    <col min="5638" max="5638" width="16.81640625" style="19" customWidth="1"/>
    <col min="5639" max="5639" width="15.1796875" style="19" customWidth="1"/>
    <col min="5640" max="5640" width="20" style="19" customWidth="1"/>
    <col min="5641" max="5641" width="22.54296875" style="19" customWidth="1"/>
    <col min="5642" max="5642" width="10.1796875" style="19" bestFit="1" customWidth="1"/>
    <col min="5643" max="5643" width="19.81640625" style="19" customWidth="1"/>
    <col min="5644" max="5644" width="10.1796875" style="19" bestFit="1" customWidth="1"/>
    <col min="5645" max="5645" width="22.81640625" style="19" customWidth="1"/>
    <col min="5646" max="5646" width="10.1796875" style="19" bestFit="1" customWidth="1"/>
    <col min="5647" max="5647" width="21.7265625" style="19" customWidth="1"/>
    <col min="5648" max="5648" width="8.81640625" style="19"/>
    <col min="5649" max="5649" width="20.1796875" style="19" customWidth="1"/>
    <col min="5650" max="5650" width="8.81640625" style="19"/>
    <col min="5651" max="5651" width="20.7265625" style="19" customWidth="1"/>
    <col min="5652" max="5652" width="21.7265625" style="19" customWidth="1"/>
    <col min="5653" max="5653" width="13.1796875" style="19" customWidth="1"/>
    <col min="5654" max="5893" width="8.81640625" style="19"/>
    <col min="5894" max="5894" width="16.81640625" style="19" customWidth="1"/>
    <col min="5895" max="5895" width="15.1796875" style="19" customWidth="1"/>
    <col min="5896" max="5896" width="20" style="19" customWidth="1"/>
    <col min="5897" max="5897" width="22.54296875" style="19" customWidth="1"/>
    <col min="5898" max="5898" width="10.1796875" style="19" bestFit="1" customWidth="1"/>
    <col min="5899" max="5899" width="19.81640625" style="19" customWidth="1"/>
    <col min="5900" max="5900" width="10.1796875" style="19" bestFit="1" customWidth="1"/>
    <col min="5901" max="5901" width="22.81640625" style="19" customWidth="1"/>
    <col min="5902" max="5902" width="10.1796875" style="19" bestFit="1" customWidth="1"/>
    <col min="5903" max="5903" width="21.7265625" style="19" customWidth="1"/>
    <col min="5904" max="5904" width="8.81640625" style="19"/>
    <col min="5905" max="5905" width="20.1796875" style="19" customWidth="1"/>
    <col min="5906" max="5906" width="8.81640625" style="19"/>
    <col min="5907" max="5907" width="20.7265625" style="19" customWidth="1"/>
    <col min="5908" max="5908" width="21.7265625" style="19" customWidth="1"/>
    <col min="5909" max="5909" width="13.1796875" style="19" customWidth="1"/>
    <col min="5910" max="6149" width="8.81640625" style="19"/>
    <col min="6150" max="6150" width="16.81640625" style="19" customWidth="1"/>
    <col min="6151" max="6151" width="15.1796875" style="19" customWidth="1"/>
    <col min="6152" max="6152" width="20" style="19" customWidth="1"/>
    <col min="6153" max="6153" width="22.54296875" style="19" customWidth="1"/>
    <col min="6154" max="6154" width="10.1796875" style="19" bestFit="1" customWidth="1"/>
    <col min="6155" max="6155" width="19.81640625" style="19" customWidth="1"/>
    <col min="6156" max="6156" width="10.1796875" style="19" bestFit="1" customWidth="1"/>
    <col min="6157" max="6157" width="22.81640625" style="19" customWidth="1"/>
    <col min="6158" max="6158" width="10.1796875" style="19" bestFit="1" customWidth="1"/>
    <col min="6159" max="6159" width="21.7265625" style="19" customWidth="1"/>
    <col min="6160" max="6160" width="8.81640625" style="19"/>
    <col min="6161" max="6161" width="20.1796875" style="19" customWidth="1"/>
    <col min="6162" max="6162" width="8.81640625" style="19"/>
    <col min="6163" max="6163" width="20.7265625" style="19" customWidth="1"/>
    <col min="6164" max="6164" width="21.7265625" style="19" customWidth="1"/>
    <col min="6165" max="6165" width="13.1796875" style="19" customWidth="1"/>
    <col min="6166" max="6405" width="8.81640625" style="19"/>
    <col min="6406" max="6406" width="16.81640625" style="19" customWidth="1"/>
    <col min="6407" max="6407" width="15.1796875" style="19" customWidth="1"/>
    <col min="6408" max="6408" width="20" style="19" customWidth="1"/>
    <col min="6409" max="6409" width="22.54296875" style="19" customWidth="1"/>
    <col min="6410" max="6410" width="10.1796875" style="19" bestFit="1" customWidth="1"/>
    <col min="6411" max="6411" width="19.81640625" style="19" customWidth="1"/>
    <col min="6412" max="6412" width="10.1796875" style="19" bestFit="1" customWidth="1"/>
    <col min="6413" max="6413" width="22.81640625" style="19" customWidth="1"/>
    <col min="6414" max="6414" width="10.1796875" style="19" bestFit="1" customWidth="1"/>
    <col min="6415" max="6415" width="21.7265625" style="19" customWidth="1"/>
    <col min="6416" max="6416" width="8.81640625" style="19"/>
    <col min="6417" max="6417" width="20.1796875" style="19" customWidth="1"/>
    <col min="6418" max="6418" width="8.81640625" style="19"/>
    <col min="6419" max="6419" width="20.7265625" style="19" customWidth="1"/>
    <col min="6420" max="6420" width="21.7265625" style="19" customWidth="1"/>
    <col min="6421" max="6421" width="13.1796875" style="19" customWidth="1"/>
    <col min="6422" max="6661" width="8.81640625" style="19"/>
    <col min="6662" max="6662" width="16.81640625" style="19" customWidth="1"/>
    <col min="6663" max="6663" width="15.1796875" style="19" customWidth="1"/>
    <col min="6664" max="6664" width="20" style="19" customWidth="1"/>
    <col min="6665" max="6665" width="22.54296875" style="19" customWidth="1"/>
    <col min="6666" max="6666" width="10.1796875" style="19" bestFit="1" customWidth="1"/>
    <col min="6667" max="6667" width="19.81640625" style="19" customWidth="1"/>
    <col min="6668" max="6668" width="10.1796875" style="19" bestFit="1" customWidth="1"/>
    <col min="6669" max="6669" width="22.81640625" style="19" customWidth="1"/>
    <col min="6670" max="6670" width="10.1796875" style="19" bestFit="1" customWidth="1"/>
    <col min="6671" max="6671" width="21.7265625" style="19" customWidth="1"/>
    <col min="6672" max="6672" width="8.81640625" style="19"/>
    <col min="6673" max="6673" width="20.1796875" style="19" customWidth="1"/>
    <col min="6674" max="6674" width="8.81640625" style="19"/>
    <col min="6675" max="6675" width="20.7265625" style="19" customWidth="1"/>
    <col min="6676" max="6676" width="21.7265625" style="19" customWidth="1"/>
    <col min="6677" max="6677" width="13.1796875" style="19" customWidth="1"/>
    <col min="6678" max="6917" width="8.81640625" style="19"/>
    <col min="6918" max="6918" width="16.81640625" style="19" customWidth="1"/>
    <col min="6919" max="6919" width="15.1796875" style="19" customWidth="1"/>
    <col min="6920" max="6920" width="20" style="19" customWidth="1"/>
    <col min="6921" max="6921" width="22.54296875" style="19" customWidth="1"/>
    <col min="6922" max="6922" width="10.1796875" style="19" bestFit="1" customWidth="1"/>
    <col min="6923" max="6923" width="19.81640625" style="19" customWidth="1"/>
    <col min="6924" max="6924" width="10.1796875" style="19" bestFit="1" customWidth="1"/>
    <col min="6925" max="6925" width="22.81640625" style="19" customWidth="1"/>
    <col min="6926" max="6926" width="10.1796875" style="19" bestFit="1" customWidth="1"/>
    <col min="6927" max="6927" width="21.7265625" style="19" customWidth="1"/>
    <col min="6928" max="6928" width="8.81640625" style="19"/>
    <col min="6929" max="6929" width="20.1796875" style="19" customWidth="1"/>
    <col min="6930" max="6930" width="8.81640625" style="19"/>
    <col min="6931" max="6931" width="20.7265625" style="19" customWidth="1"/>
    <col min="6932" max="6932" width="21.7265625" style="19" customWidth="1"/>
    <col min="6933" max="6933" width="13.1796875" style="19" customWidth="1"/>
    <col min="6934" max="7173" width="8.81640625" style="19"/>
    <col min="7174" max="7174" width="16.81640625" style="19" customWidth="1"/>
    <col min="7175" max="7175" width="15.1796875" style="19" customWidth="1"/>
    <col min="7176" max="7176" width="20" style="19" customWidth="1"/>
    <col min="7177" max="7177" width="22.54296875" style="19" customWidth="1"/>
    <col min="7178" max="7178" width="10.1796875" style="19" bestFit="1" customWidth="1"/>
    <col min="7179" max="7179" width="19.81640625" style="19" customWidth="1"/>
    <col min="7180" max="7180" width="10.1796875" style="19" bestFit="1" customWidth="1"/>
    <col min="7181" max="7181" width="22.81640625" style="19" customWidth="1"/>
    <col min="7182" max="7182" width="10.1796875" style="19" bestFit="1" customWidth="1"/>
    <col min="7183" max="7183" width="21.7265625" style="19" customWidth="1"/>
    <col min="7184" max="7184" width="8.81640625" style="19"/>
    <col min="7185" max="7185" width="20.1796875" style="19" customWidth="1"/>
    <col min="7186" max="7186" width="8.81640625" style="19"/>
    <col min="7187" max="7187" width="20.7265625" style="19" customWidth="1"/>
    <col min="7188" max="7188" width="21.7265625" style="19" customWidth="1"/>
    <col min="7189" max="7189" width="13.1796875" style="19" customWidth="1"/>
    <col min="7190" max="7429" width="8.81640625" style="19"/>
    <col min="7430" max="7430" width="16.81640625" style="19" customWidth="1"/>
    <col min="7431" max="7431" width="15.1796875" style="19" customWidth="1"/>
    <col min="7432" max="7432" width="20" style="19" customWidth="1"/>
    <col min="7433" max="7433" width="22.54296875" style="19" customWidth="1"/>
    <col min="7434" max="7434" width="10.1796875" style="19" bestFit="1" customWidth="1"/>
    <col min="7435" max="7435" width="19.81640625" style="19" customWidth="1"/>
    <col min="7436" max="7436" width="10.1796875" style="19" bestFit="1" customWidth="1"/>
    <col min="7437" max="7437" width="22.81640625" style="19" customWidth="1"/>
    <col min="7438" max="7438" width="10.1796875" style="19" bestFit="1" customWidth="1"/>
    <col min="7439" max="7439" width="21.7265625" style="19" customWidth="1"/>
    <col min="7440" max="7440" width="8.81640625" style="19"/>
    <col min="7441" max="7441" width="20.1796875" style="19" customWidth="1"/>
    <col min="7442" max="7442" width="8.81640625" style="19"/>
    <col min="7443" max="7443" width="20.7265625" style="19" customWidth="1"/>
    <col min="7444" max="7444" width="21.7265625" style="19" customWidth="1"/>
    <col min="7445" max="7445" width="13.1796875" style="19" customWidth="1"/>
    <col min="7446" max="7685" width="8.81640625" style="19"/>
    <col min="7686" max="7686" width="16.81640625" style="19" customWidth="1"/>
    <col min="7687" max="7687" width="15.1796875" style="19" customWidth="1"/>
    <col min="7688" max="7688" width="20" style="19" customWidth="1"/>
    <col min="7689" max="7689" width="22.54296875" style="19" customWidth="1"/>
    <col min="7690" max="7690" width="10.1796875" style="19" bestFit="1" customWidth="1"/>
    <col min="7691" max="7691" width="19.81640625" style="19" customWidth="1"/>
    <col min="7692" max="7692" width="10.1796875" style="19" bestFit="1" customWidth="1"/>
    <col min="7693" max="7693" width="22.81640625" style="19" customWidth="1"/>
    <col min="7694" max="7694" width="10.1796875" style="19" bestFit="1" customWidth="1"/>
    <col min="7695" max="7695" width="21.7265625" style="19" customWidth="1"/>
    <col min="7696" max="7696" width="8.81640625" style="19"/>
    <col min="7697" max="7697" width="20.1796875" style="19" customWidth="1"/>
    <col min="7698" max="7698" width="8.81640625" style="19"/>
    <col min="7699" max="7699" width="20.7265625" style="19" customWidth="1"/>
    <col min="7700" max="7700" width="21.7265625" style="19" customWidth="1"/>
    <col min="7701" max="7701" width="13.1796875" style="19" customWidth="1"/>
    <col min="7702" max="7941" width="8.81640625" style="19"/>
    <col min="7942" max="7942" width="16.81640625" style="19" customWidth="1"/>
    <col min="7943" max="7943" width="15.1796875" style="19" customWidth="1"/>
    <col min="7944" max="7944" width="20" style="19" customWidth="1"/>
    <col min="7945" max="7945" width="22.54296875" style="19" customWidth="1"/>
    <col min="7946" max="7946" width="10.1796875" style="19" bestFit="1" customWidth="1"/>
    <col min="7947" max="7947" width="19.81640625" style="19" customWidth="1"/>
    <col min="7948" max="7948" width="10.1796875" style="19" bestFit="1" customWidth="1"/>
    <col min="7949" max="7949" width="22.81640625" style="19" customWidth="1"/>
    <col min="7950" max="7950" width="10.1796875" style="19" bestFit="1" customWidth="1"/>
    <col min="7951" max="7951" width="21.7265625" style="19" customWidth="1"/>
    <col min="7952" max="7952" width="8.81640625" style="19"/>
    <col min="7953" max="7953" width="20.1796875" style="19" customWidth="1"/>
    <col min="7954" max="7954" width="8.81640625" style="19"/>
    <col min="7955" max="7955" width="20.7265625" style="19" customWidth="1"/>
    <col min="7956" max="7956" width="21.7265625" style="19" customWidth="1"/>
    <col min="7957" max="7957" width="13.1796875" style="19" customWidth="1"/>
    <col min="7958" max="8197" width="8.81640625" style="19"/>
    <col min="8198" max="8198" width="16.81640625" style="19" customWidth="1"/>
    <col min="8199" max="8199" width="15.1796875" style="19" customWidth="1"/>
    <col min="8200" max="8200" width="20" style="19" customWidth="1"/>
    <col min="8201" max="8201" width="22.54296875" style="19" customWidth="1"/>
    <col min="8202" max="8202" width="10.1796875" style="19" bestFit="1" customWidth="1"/>
    <col min="8203" max="8203" width="19.81640625" style="19" customWidth="1"/>
    <col min="8204" max="8204" width="10.1796875" style="19" bestFit="1" customWidth="1"/>
    <col min="8205" max="8205" width="22.81640625" style="19" customWidth="1"/>
    <col min="8206" max="8206" width="10.1796875" style="19" bestFit="1" customWidth="1"/>
    <col min="8207" max="8207" width="21.7265625" style="19" customWidth="1"/>
    <col min="8208" max="8208" width="8.81640625" style="19"/>
    <col min="8209" max="8209" width="20.1796875" style="19" customWidth="1"/>
    <col min="8210" max="8210" width="8.81640625" style="19"/>
    <col min="8211" max="8211" width="20.7265625" style="19" customWidth="1"/>
    <col min="8212" max="8212" width="21.7265625" style="19" customWidth="1"/>
    <col min="8213" max="8213" width="13.1796875" style="19" customWidth="1"/>
    <col min="8214" max="8453" width="8.81640625" style="19"/>
    <col min="8454" max="8454" width="16.81640625" style="19" customWidth="1"/>
    <col min="8455" max="8455" width="15.1796875" style="19" customWidth="1"/>
    <col min="8456" max="8456" width="20" style="19" customWidth="1"/>
    <col min="8457" max="8457" width="22.54296875" style="19" customWidth="1"/>
    <col min="8458" max="8458" width="10.1796875" style="19" bestFit="1" customWidth="1"/>
    <col min="8459" max="8459" width="19.81640625" style="19" customWidth="1"/>
    <col min="8460" max="8460" width="10.1796875" style="19" bestFit="1" customWidth="1"/>
    <col min="8461" max="8461" width="22.81640625" style="19" customWidth="1"/>
    <col min="8462" max="8462" width="10.1796875" style="19" bestFit="1" customWidth="1"/>
    <col min="8463" max="8463" width="21.7265625" style="19" customWidth="1"/>
    <col min="8464" max="8464" width="8.81640625" style="19"/>
    <col min="8465" max="8465" width="20.1796875" style="19" customWidth="1"/>
    <col min="8466" max="8466" width="8.81640625" style="19"/>
    <col min="8467" max="8467" width="20.7265625" style="19" customWidth="1"/>
    <col min="8468" max="8468" width="21.7265625" style="19" customWidth="1"/>
    <col min="8469" max="8469" width="13.1796875" style="19" customWidth="1"/>
    <col min="8470" max="8709" width="8.81640625" style="19"/>
    <col min="8710" max="8710" width="16.81640625" style="19" customWidth="1"/>
    <col min="8711" max="8711" width="15.1796875" style="19" customWidth="1"/>
    <col min="8712" max="8712" width="20" style="19" customWidth="1"/>
    <col min="8713" max="8713" width="22.54296875" style="19" customWidth="1"/>
    <col min="8714" max="8714" width="10.1796875" style="19" bestFit="1" customWidth="1"/>
    <col min="8715" max="8715" width="19.81640625" style="19" customWidth="1"/>
    <col min="8716" max="8716" width="10.1796875" style="19" bestFit="1" customWidth="1"/>
    <col min="8717" max="8717" width="22.81640625" style="19" customWidth="1"/>
    <col min="8718" max="8718" width="10.1796875" style="19" bestFit="1" customWidth="1"/>
    <col min="8719" max="8719" width="21.7265625" style="19" customWidth="1"/>
    <col min="8720" max="8720" width="8.81640625" style="19"/>
    <col min="8721" max="8721" width="20.1796875" style="19" customWidth="1"/>
    <col min="8722" max="8722" width="8.81640625" style="19"/>
    <col min="8723" max="8723" width="20.7265625" style="19" customWidth="1"/>
    <col min="8724" max="8724" width="21.7265625" style="19" customWidth="1"/>
    <col min="8725" max="8725" width="13.1796875" style="19" customWidth="1"/>
    <col min="8726" max="8965" width="8.81640625" style="19"/>
    <col min="8966" max="8966" width="16.81640625" style="19" customWidth="1"/>
    <col min="8967" max="8967" width="15.1796875" style="19" customWidth="1"/>
    <col min="8968" max="8968" width="20" style="19" customWidth="1"/>
    <col min="8969" max="8969" width="22.54296875" style="19" customWidth="1"/>
    <col min="8970" max="8970" width="10.1796875" style="19" bestFit="1" customWidth="1"/>
    <col min="8971" max="8971" width="19.81640625" style="19" customWidth="1"/>
    <col min="8972" max="8972" width="10.1796875" style="19" bestFit="1" customWidth="1"/>
    <col min="8973" max="8973" width="22.81640625" style="19" customWidth="1"/>
    <col min="8974" max="8974" width="10.1796875" style="19" bestFit="1" customWidth="1"/>
    <col min="8975" max="8975" width="21.7265625" style="19" customWidth="1"/>
    <col min="8976" max="8976" width="8.81640625" style="19"/>
    <col min="8977" max="8977" width="20.1796875" style="19" customWidth="1"/>
    <col min="8978" max="8978" width="8.81640625" style="19"/>
    <col min="8979" max="8979" width="20.7265625" style="19" customWidth="1"/>
    <col min="8980" max="8980" width="21.7265625" style="19" customWidth="1"/>
    <col min="8981" max="8981" width="13.1796875" style="19" customWidth="1"/>
    <col min="8982" max="9221" width="8.81640625" style="19"/>
    <col min="9222" max="9222" width="16.81640625" style="19" customWidth="1"/>
    <col min="9223" max="9223" width="15.1796875" style="19" customWidth="1"/>
    <col min="9224" max="9224" width="20" style="19" customWidth="1"/>
    <col min="9225" max="9225" width="22.54296875" style="19" customWidth="1"/>
    <col min="9226" max="9226" width="10.1796875" style="19" bestFit="1" customWidth="1"/>
    <col min="9227" max="9227" width="19.81640625" style="19" customWidth="1"/>
    <col min="9228" max="9228" width="10.1796875" style="19" bestFit="1" customWidth="1"/>
    <col min="9229" max="9229" width="22.81640625" style="19" customWidth="1"/>
    <col min="9230" max="9230" width="10.1796875" style="19" bestFit="1" customWidth="1"/>
    <col min="9231" max="9231" width="21.7265625" style="19" customWidth="1"/>
    <col min="9232" max="9232" width="8.81640625" style="19"/>
    <col min="9233" max="9233" width="20.1796875" style="19" customWidth="1"/>
    <col min="9234" max="9234" width="8.81640625" style="19"/>
    <col min="9235" max="9235" width="20.7265625" style="19" customWidth="1"/>
    <col min="9236" max="9236" width="21.7265625" style="19" customWidth="1"/>
    <col min="9237" max="9237" width="13.1796875" style="19" customWidth="1"/>
    <col min="9238" max="9477" width="8.81640625" style="19"/>
    <col min="9478" max="9478" width="16.81640625" style="19" customWidth="1"/>
    <col min="9479" max="9479" width="15.1796875" style="19" customWidth="1"/>
    <col min="9480" max="9480" width="20" style="19" customWidth="1"/>
    <col min="9481" max="9481" width="22.54296875" style="19" customWidth="1"/>
    <col min="9482" max="9482" width="10.1796875" style="19" bestFit="1" customWidth="1"/>
    <col min="9483" max="9483" width="19.81640625" style="19" customWidth="1"/>
    <col min="9484" max="9484" width="10.1796875" style="19" bestFit="1" customWidth="1"/>
    <col min="9485" max="9485" width="22.81640625" style="19" customWidth="1"/>
    <col min="9486" max="9486" width="10.1796875" style="19" bestFit="1" customWidth="1"/>
    <col min="9487" max="9487" width="21.7265625" style="19" customWidth="1"/>
    <col min="9488" max="9488" width="8.81640625" style="19"/>
    <col min="9489" max="9489" width="20.1796875" style="19" customWidth="1"/>
    <col min="9490" max="9490" width="8.81640625" style="19"/>
    <col min="9491" max="9491" width="20.7265625" style="19" customWidth="1"/>
    <col min="9492" max="9492" width="21.7265625" style="19" customWidth="1"/>
    <col min="9493" max="9493" width="13.1796875" style="19" customWidth="1"/>
    <col min="9494" max="9733" width="8.81640625" style="19"/>
    <col min="9734" max="9734" width="16.81640625" style="19" customWidth="1"/>
    <col min="9735" max="9735" width="15.1796875" style="19" customWidth="1"/>
    <col min="9736" max="9736" width="20" style="19" customWidth="1"/>
    <col min="9737" max="9737" width="22.54296875" style="19" customWidth="1"/>
    <col min="9738" max="9738" width="10.1796875" style="19" bestFit="1" customWidth="1"/>
    <col min="9739" max="9739" width="19.81640625" style="19" customWidth="1"/>
    <col min="9740" max="9740" width="10.1796875" style="19" bestFit="1" customWidth="1"/>
    <col min="9741" max="9741" width="22.81640625" style="19" customWidth="1"/>
    <col min="9742" max="9742" width="10.1796875" style="19" bestFit="1" customWidth="1"/>
    <col min="9743" max="9743" width="21.7265625" style="19" customWidth="1"/>
    <col min="9744" max="9744" width="8.81640625" style="19"/>
    <col min="9745" max="9745" width="20.1796875" style="19" customWidth="1"/>
    <col min="9746" max="9746" width="8.81640625" style="19"/>
    <col min="9747" max="9747" width="20.7265625" style="19" customWidth="1"/>
    <col min="9748" max="9748" width="21.7265625" style="19" customWidth="1"/>
    <col min="9749" max="9749" width="13.1796875" style="19" customWidth="1"/>
    <col min="9750" max="9989" width="8.81640625" style="19"/>
    <col min="9990" max="9990" width="16.81640625" style="19" customWidth="1"/>
    <col min="9991" max="9991" width="15.1796875" style="19" customWidth="1"/>
    <col min="9992" max="9992" width="20" style="19" customWidth="1"/>
    <col min="9993" max="9993" width="22.54296875" style="19" customWidth="1"/>
    <col min="9994" max="9994" width="10.1796875" style="19" bestFit="1" customWidth="1"/>
    <col min="9995" max="9995" width="19.81640625" style="19" customWidth="1"/>
    <col min="9996" max="9996" width="10.1796875" style="19" bestFit="1" customWidth="1"/>
    <col min="9997" max="9997" width="22.81640625" style="19" customWidth="1"/>
    <col min="9998" max="9998" width="10.1796875" style="19" bestFit="1" customWidth="1"/>
    <col min="9999" max="9999" width="21.7265625" style="19" customWidth="1"/>
    <col min="10000" max="10000" width="8.81640625" style="19"/>
    <col min="10001" max="10001" width="20.1796875" style="19" customWidth="1"/>
    <col min="10002" max="10002" width="8.81640625" style="19"/>
    <col min="10003" max="10003" width="20.7265625" style="19" customWidth="1"/>
    <col min="10004" max="10004" width="21.7265625" style="19" customWidth="1"/>
    <col min="10005" max="10005" width="13.1796875" style="19" customWidth="1"/>
    <col min="10006" max="10245" width="8.81640625" style="19"/>
    <col min="10246" max="10246" width="16.81640625" style="19" customWidth="1"/>
    <col min="10247" max="10247" width="15.1796875" style="19" customWidth="1"/>
    <col min="10248" max="10248" width="20" style="19" customWidth="1"/>
    <col min="10249" max="10249" width="22.54296875" style="19" customWidth="1"/>
    <col min="10250" max="10250" width="10.1796875" style="19" bestFit="1" customWidth="1"/>
    <col min="10251" max="10251" width="19.81640625" style="19" customWidth="1"/>
    <col min="10252" max="10252" width="10.1796875" style="19" bestFit="1" customWidth="1"/>
    <col min="10253" max="10253" width="22.81640625" style="19" customWidth="1"/>
    <col min="10254" max="10254" width="10.1796875" style="19" bestFit="1" customWidth="1"/>
    <col min="10255" max="10255" width="21.7265625" style="19" customWidth="1"/>
    <col min="10256" max="10256" width="8.81640625" style="19"/>
    <col min="10257" max="10257" width="20.1796875" style="19" customWidth="1"/>
    <col min="10258" max="10258" width="8.81640625" style="19"/>
    <col min="10259" max="10259" width="20.7265625" style="19" customWidth="1"/>
    <col min="10260" max="10260" width="21.7265625" style="19" customWidth="1"/>
    <col min="10261" max="10261" width="13.1796875" style="19" customWidth="1"/>
    <col min="10262" max="10501" width="8.81640625" style="19"/>
    <col min="10502" max="10502" width="16.81640625" style="19" customWidth="1"/>
    <col min="10503" max="10503" width="15.1796875" style="19" customWidth="1"/>
    <col min="10504" max="10504" width="20" style="19" customWidth="1"/>
    <col min="10505" max="10505" width="22.54296875" style="19" customWidth="1"/>
    <col min="10506" max="10506" width="10.1796875" style="19" bestFit="1" customWidth="1"/>
    <col min="10507" max="10507" width="19.81640625" style="19" customWidth="1"/>
    <col min="10508" max="10508" width="10.1796875" style="19" bestFit="1" customWidth="1"/>
    <col min="10509" max="10509" width="22.81640625" style="19" customWidth="1"/>
    <col min="10510" max="10510" width="10.1796875" style="19" bestFit="1" customWidth="1"/>
    <col min="10511" max="10511" width="21.7265625" style="19" customWidth="1"/>
    <col min="10512" max="10512" width="8.81640625" style="19"/>
    <col min="10513" max="10513" width="20.1796875" style="19" customWidth="1"/>
    <col min="10514" max="10514" width="8.81640625" style="19"/>
    <col min="10515" max="10515" width="20.7265625" style="19" customWidth="1"/>
    <col min="10516" max="10516" width="21.7265625" style="19" customWidth="1"/>
    <col min="10517" max="10517" width="13.1796875" style="19" customWidth="1"/>
    <col min="10518" max="10757" width="8.81640625" style="19"/>
    <col min="10758" max="10758" width="16.81640625" style="19" customWidth="1"/>
    <col min="10759" max="10759" width="15.1796875" style="19" customWidth="1"/>
    <col min="10760" max="10760" width="20" style="19" customWidth="1"/>
    <col min="10761" max="10761" width="22.54296875" style="19" customWidth="1"/>
    <col min="10762" max="10762" width="10.1796875" style="19" bestFit="1" customWidth="1"/>
    <col min="10763" max="10763" width="19.81640625" style="19" customWidth="1"/>
    <col min="10764" max="10764" width="10.1796875" style="19" bestFit="1" customWidth="1"/>
    <col min="10765" max="10765" width="22.81640625" style="19" customWidth="1"/>
    <col min="10766" max="10766" width="10.1796875" style="19" bestFit="1" customWidth="1"/>
    <col min="10767" max="10767" width="21.7265625" style="19" customWidth="1"/>
    <col min="10768" max="10768" width="8.81640625" style="19"/>
    <col min="10769" max="10769" width="20.1796875" style="19" customWidth="1"/>
    <col min="10770" max="10770" width="8.81640625" style="19"/>
    <col min="10771" max="10771" width="20.7265625" style="19" customWidth="1"/>
    <col min="10772" max="10772" width="21.7265625" style="19" customWidth="1"/>
    <col min="10773" max="10773" width="13.1796875" style="19" customWidth="1"/>
    <col min="10774" max="11013" width="8.81640625" style="19"/>
    <col min="11014" max="11014" width="16.81640625" style="19" customWidth="1"/>
    <col min="11015" max="11015" width="15.1796875" style="19" customWidth="1"/>
    <col min="11016" max="11016" width="20" style="19" customWidth="1"/>
    <col min="11017" max="11017" width="22.54296875" style="19" customWidth="1"/>
    <col min="11018" max="11018" width="10.1796875" style="19" bestFit="1" customWidth="1"/>
    <col min="11019" max="11019" width="19.81640625" style="19" customWidth="1"/>
    <col min="11020" max="11020" width="10.1796875" style="19" bestFit="1" customWidth="1"/>
    <col min="11021" max="11021" width="22.81640625" style="19" customWidth="1"/>
    <col min="11022" max="11022" width="10.1796875" style="19" bestFit="1" customWidth="1"/>
    <col min="11023" max="11023" width="21.7265625" style="19" customWidth="1"/>
    <col min="11024" max="11024" width="8.81640625" style="19"/>
    <col min="11025" max="11025" width="20.1796875" style="19" customWidth="1"/>
    <col min="11026" max="11026" width="8.81640625" style="19"/>
    <col min="11027" max="11027" width="20.7265625" style="19" customWidth="1"/>
    <col min="11028" max="11028" width="21.7265625" style="19" customWidth="1"/>
    <col min="11029" max="11029" width="13.1796875" style="19" customWidth="1"/>
    <col min="11030" max="11269" width="8.81640625" style="19"/>
    <col min="11270" max="11270" width="16.81640625" style="19" customWidth="1"/>
    <col min="11271" max="11271" width="15.1796875" style="19" customWidth="1"/>
    <col min="11272" max="11272" width="20" style="19" customWidth="1"/>
    <col min="11273" max="11273" width="22.54296875" style="19" customWidth="1"/>
    <col min="11274" max="11274" width="10.1796875" style="19" bestFit="1" customWidth="1"/>
    <col min="11275" max="11275" width="19.81640625" style="19" customWidth="1"/>
    <col min="11276" max="11276" width="10.1796875" style="19" bestFit="1" customWidth="1"/>
    <col min="11277" max="11277" width="22.81640625" style="19" customWidth="1"/>
    <col min="11278" max="11278" width="10.1796875" style="19" bestFit="1" customWidth="1"/>
    <col min="11279" max="11279" width="21.7265625" style="19" customWidth="1"/>
    <col min="11280" max="11280" width="8.81640625" style="19"/>
    <col min="11281" max="11281" width="20.1796875" style="19" customWidth="1"/>
    <col min="11282" max="11282" width="8.81640625" style="19"/>
    <col min="11283" max="11283" width="20.7265625" style="19" customWidth="1"/>
    <col min="11284" max="11284" width="21.7265625" style="19" customWidth="1"/>
    <col min="11285" max="11285" width="13.1796875" style="19" customWidth="1"/>
    <col min="11286" max="11525" width="8.81640625" style="19"/>
    <col min="11526" max="11526" width="16.81640625" style="19" customWidth="1"/>
    <col min="11527" max="11527" width="15.1796875" style="19" customWidth="1"/>
    <col min="11528" max="11528" width="20" style="19" customWidth="1"/>
    <col min="11529" max="11529" width="22.54296875" style="19" customWidth="1"/>
    <col min="11530" max="11530" width="10.1796875" style="19" bestFit="1" customWidth="1"/>
    <col min="11531" max="11531" width="19.81640625" style="19" customWidth="1"/>
    <col min="11532" max="11532" width="10.1796875" style="19" bestFit="1" customWidth="1"/>
    <col min="11533" max="11533" width="22.81640625" style="19" customWidth="1"/>
    <col min="11534" max="11534" width="10.1796875" style="19" bestFit="1" customWidth="1"/>
    <col min="11535" max="11535" width="21.7265625" style="19" customWidth="1"/>
    <col min="11536" max="11536" width="8.81640625" style="19"/>
    <col min="11537" max="11537" width="20.1796875" style="19" customWidth="1"/>
    <col min="11538" max="11538" width="8.81640625" style="19"/>
    <col min="11539" max="11539" width="20.7265625" style="19" customWidth="1"/>
    <col min="11540" max="11540" width="21.7265625" style="19" customWidth="1"/>
    <col min="11541" max="11541" width="13.1796875" style="19" customWidth="1"/>
    <col min="11542" max="11781" width="8.81640625" style="19"/>
    <col min="11782" max="11782" width="16.81640625" style="19" customWidth="1"/>
    <col min="11783" max="11783" width="15.1796875" style="19" customWidth="1"/>
    <col min="11784" max="11784" width="20" style="19" customWidth="1"/>
    <col min="11785" max="11785" width="22.54296875" style="19" customWidth="1"/>
    <col min="11786" max="11786" width="10.1796875" style="19" bestFit="1" customWidth="1"/>
    <col min="11787" max="11787" width="19.81640625" style="19" customWidth="1"/>
    <col min="11788" max="11788" width="10.1796875" style="19" bestFit="1" customWidth="1"/>
    <col min="11789" max="11789" width="22.81640625" style="19" customWidth="1"/>
    <col min="11790" max="11790" width="10.1796875" style="19" bestFit="1" customWidth="1"/>
    <col min="11791" max="11791" width="21.7265625" style="19" customWidth="1"/>
    <col min="11792" max="11792" width="8.81640625" style="19"/>
    <col min="11793" max="11793" width="20.1796875" style="19" customWidth="1"/>
    <col min="11794" max="11794" width="8.81640625" style="19"/>
    <col min="11795" max="11795" width="20.7265625" style="19" customWidth="1"/>
    <col min="11796" max="11796" width="21.7265625" style="19" customWidth="1"/>
    <col min="11797" max="11797" width="13.1796875" style="19" customWidth="1"/>
    <col min="11798" max="12037" width="8.81640625" style="19"/>
    <col min="12038" max="12038" width="16.81640625" style="19" customWidth="1"/>
    <col min="12039" max="12039" width="15.1796875" style="19" customWidth="1"/>
    <col min="12040" max="12040" width="20" style="19" customWidth="1"/>
    <col min="12041" max="12041" width="22.54296875" style="19" customWidth="1"/>
    <col min="12042" max="12042" width="10.1796875" style="19" bestFit="1" customWidth="1"/>
    <col min="12043" max="12043" width="19.81640625" style="19" customWidth="1"/>
    <col min="12044" max="12044" width="10.1796875" style="19" bestFit="1" customWidth="1"/>
    <col min="12045" max="12045" width="22.81640625" style="19" customWidth="1"/>
    <col min="12046" max="12046" width="10.1796875" style="19" bestFit="1" customWidth="1"/>
    <col min="12047" max="12047" width="21.7265625" style="19" customWidth="1"/>
    <col min="12048" max="12048" width="8.81640625" style="19"/>
    <col min="12049" max="12049" width="20.1796875" style="19" customWidth="1"/>
    <col min="12050" max="12050" width="8.81640625" style="19"/>
    <col min="12051" max="12051" width="20.7265625" style="19" customWidth="1"/>
    <col min="12052" max="12052" width="21.7265625" style="19" customWidth="1"/>
    <col min="12053" max="12053" width="13.1796875" style="19" customWidth="1"/>
    <col min="12054" max="12293" width="8.81640625" style="19"/>
    <col min="12294" max="12294" width="16.81640625" style="19" customWidth="1"/>
    <col min="12295" max="12295" width="15.1796875" style="19" customWidth="1"/>
    <col min="12296" max="12296" width="20" style="19" customWidth="1"/>
    <col min="12297" max="12297" width="22.54296875" style="19" customWidth="1"/>
    <col min="12298" max="12298" width="10.1796875" style="19" bestFit="1" customWidth="1"/>
    <col min="12299" max="12299" width="19.81640625" style="19" customWidth="1"/>
    <col min="12300" max="12300" width="10.1796875" style="19" bestFit="1" customWidth="1"/>
    <col min="12301" max="12301" width="22.81640625" style="19" customWidth="1"/>
    <col min="12302" max="12302" width="10.1796875" style="19" bestFit="1" customWidth="1"/>
    <col min="12303" max="12303" width="21.7265625" style="19" customWidth="1"/>
    <col min="12304" max="12304" width="8.81640625" style="19"/>
    <col min="12305" max="12305" width="20.1796875" style="19" customWidth="1"/>
    <col min="12306" max="12306" width="8.81640625" style="19"/>
    <col min="12307" max="12307" width="20.7265625" style="19" customWidth="1"/>
    <col min="12308" max="12308" width="21.7265625" style="19" customWidth="1"/>
    <col min="12309" max="12309" width="13.1796875" style="19" customWidth="1"/>
    <col min="12310" max="12549" width="8.81640625" style="19"/>
    <col min="12550" max="12550" width="16.81640625" style="19" customWidth="1"/>
    <col min="12551" max="12551" width="15.1796875" style="19" customWidth="1"/>
    <col min="12552" max="12552" width="20" style="19" customWidth="1"/>
    <col min="12553" max="12553" width="22.54296875" style="19" customWidth="1"/>
    <col min="12554" max="12554" width="10.1796875" style="19" bestFit="1" customWidth="1"/>
    <col min="12555" max="12555" width="19.81640625" style="19" customWidth="1"/>
    <col min="12556" max="12556" width="10.1796875" style="19" bestFit="1" customWidth="1"/>
    <col min="12557" max="12557" width="22.81640625" style="19" customWidth="1"/>
    <col min="12558" max="12558" width="10.1796875" style="19" bestFit="1" customWidth="1"/>
    <col min="12559" max="12559" width="21.7265625" style="19" customWidth="1"/>
    <col min="12560" max="12560" width="8.81640625" style="19"/>
    <col min="12561" max="12561" width="20.1796875" style="19" customWidth="1"/>
    <col min="12562" max="12562" width="8.81640625" style="19"/>
    <col min="12563" max="12563" width="20.7265625" style="19" customWidth="1"/>
    <col min="12564" max="12564" width="21.7265625" style="19" customWidth="1"/>
    <col min="12565" max="12565" width="13.1796875" style="19" customWidth="1"/>
    <col min="12566" max="12805" width="8.81640625" style="19"/>
    <col min="12806" max="12806" width="16.81640625" style="19" customWidth="1"/>
    <col min="12807" max="12807" width="15.1796875" style="19" customWidth="1"/>
    <col min="12808" max="12808" width="20" style="19" customWidth="1"/>
    <col min="12809" max="12809" width="22.54296875" style="19" customWidth="1"/>
    <col min="12810" max="12810" width="10.1796875" style="19" bestFit="1" customWidth="1"/>
    <col min="12811" max="12811" width="19.81640625" style="19" customWidth="1"/>
    <col min="12812" max="12812" width="10.1796875" style="19" bestFit="1" customWidth="1"/>
    <col min="12813" max="12813" width="22.81640625" style="19" customWidth="1"/>
    <col min="12814" max="12814" width="10.1796875" style="19" bestFit="1" customWidth="1"/>
    <col min="12815" max="12815" width="21.7265625" style="19" customWidth="1"/>
    <col min="12816" max="12816" width="8.81640625" style="19"/>
    <col min="12817" max="12817" width="20.1796875" style="19" customWidth="1"/>
    <col min="12818" max="12818" width="8.81640625" style="19"/>
    <col min="12819" max="12819" width="20.7265625" style="19" customWidth="1"/>
    <col min="12820" max="12820" width="21.7265625" style="19" customWidth="1"/>
    <col min="12821" max="12821" width="13.1796875" style="19" customWidth="1"/>
    <col min="12822" max="13061" width="8.81640625" style="19"/>
    <col min="13062" max="13062" width="16.81640625" style="19" customWidth="1"/>
    <col min="13063" max="13063" width="15.1796875" style="19" customWidth="1"/>
    <col min="13064" max="13064" width="20" style="19" customWidth="1"/>
    <col min="13065" max="13065" width="22.54296875" style="19" customWidth="1"/>
    <col min="13066" max="13066" width="10.1796875" style="19" bestFit="1" customWidth="1"/>
    <col min="13067" max="13067" width="19.81640625" style="19" customWidth="1"/>
    <col min="13068" max="13068" width="10.1796875" style="19" bestFit="1" customWidth="1"/>
    <col min="13069" max="13069" width="22.81640625" style="19" customWidth="1"/>
    <col min="13070" max="13070" width="10.1796875" style="19" bestFit="1" customWidth="1"/>
    <col min="13071" max="13071" width="21.7265625" style="19" customWidth="1"/>
    <col min="13072" max="13072" width="8.81640625" style="19"/>
    <col min="13073" max="13073" width="20.1796875" style="19" customWidth="1"/>
    <col min="13074" max="13074" width="8.81640625" style="19"/>
    <col min="13075" max="13075" width="20.7265625" style="19" customWidth="1"/>
    <col min="13076" max="13076" width="21.7265625" style="19" customWidth="1"/>
    <col min="13077" max="13077" width="13.1796875" style="19" customWidth="1"/>
    <col min="13078" max="13317" width="8.81640625" style="19"/>
    <col min="13318" max="13318" width="16.81640625" style="19" customWidth="1"/>
    <col min="13319" max="13319" width="15.1796875" style="19" customWidth="1"/>
    <col min="13320" max="13320" width="20" style="19" customWidth="1"/>
    <col min="13321" max="13321" width="22.54296875" style="19" customWidth="1"/>
    <col min="13322" max="13322" width="10.1796875" style="19" bestFit="1" customWidth="1"/>
    <col min="13323" max="13323" width="19.81640625" style="19" customWidth="1"/>
    <col min="13324" max="13324" width="10.1796875" style="19" bestFit="1" customWidth="1"/>
    <col min="13325" max="13325" width="22.81640625" style="19" customWidth="1"/>
    <col min="13326" max="13326" width="10.1796875" style="19" bestFit="1" customWidth="1"/>
    <col min="13327" max="13327" width="21.7265625" style="19" customWidth="1"/>
    <col min="13328" max="13328" width="8.81640625" style="19"/>
    <col min="13329" max="13329" width="20.1796875" style="19" customWidth="1"/>
    <col min="13330" max="13330" width="8.81640625" style="19"/>
    <col min="13331" max="13331" width="20.7265625" style="19" customWidth="1"/>
    <col min="13332" max="13332" width="21.7265625" style="19" customWidth="1"/>
    <col min="13333" max="13333" width="13.1796875" style="19" customWidth="1"/>
    <col min="13334" max="13573" width="8.81640625" style="19"/>
    <col min="13574" max="13574" width="16.81640625" style="19" customWidth="1"/>
    <col min="13575" max="13575" width="15.1796875" style="19" customWidth="1"/>
    <col min="13576" max="13576" width="20" style="19" customWidth="1"/>
    <col min="13577" max="13577" width="22.54296875" style="19" customWidth="1"/>
    <col min="13578" max="13578" width="10.1796875" style="19" bestFit="1" customWidth="1"/>
    <col min="13579" max="13579" width="19.81640625" style="19" customWidth="1"/>
    <col min="13580" max="13580" width="10.1796875" style="19" bestFit="1" customWidth="1"/>
    <col min="13581" max="13581" width="22.81640625" style="19" customWidth="1"/>
    <col min="13582" max="13582" width="10.1796875" style="19" bestFit="1" customWidth="1"/>
    <col min="13583" max="13583" width="21.7265625" style="19" customWidth="1"/>
    <col min="13584" max="13584" width="8.81640625" style="19"/>
    <col min="13585" max="13585" width="20.1796875" style="19" customWidth="1"/>
    <col min="13586" max="13586" width="8.81640625" style="19"/>
    <col min="13587" max="13587" width="20.7265625" style="19" customWidth="1"/>
    <col min="13588" max="13588" width="21.7265625" style="19" customWidth="1"/>
    <col min="13589" max="13589" width="13.1796875" style="19" customWidth="1"/>
    <col min="13590" max="13829" width="8.81640625" style="19"/>
    <col min="13830" max="13830" width="16.81640625" style="19" customWidth="1"/>
    <col min="13831" max="13831" width="15.1796875" style="19" customWidth="1"/>
    <col min="13832" max="13832" width="20" style="19" customWidth="1"/>
    <col min="13833" max="13833" width="22.54296875" style="19" customWidth="1"/>
    <col min="13834" max="13834" width="10.1796875" style="19" bestFit="1" customWidth="1"/>
    <col min="13835" max="13835" width="19.81640625" style="19" customWidth="1"/>
    <col min="13836" max="13836" width="10.1796875" style="19" bestFit="1" customWidth="1"/>
    <col min="13837" max="13837" width="22.81640625" style="19" customWidth="1"/>
    <col min="13838" max="13838" width="10.1796875" style="19" bestFit="1" customWidth="1"/>
    <col min="13839" max="13839" width="21.7265625" style="19" customWidth="1"/>
    <col min="13840" max="13840" width="8.81640625" style="19"/>
    <col min="13841" max="13841" width="20.1796875" style="19" customWidth="1"/>
    <col min="13842" max="13842" width="8.81640625" style="19"/>
    <col min="13843" max="13843" width="20.7265625" style="19" customWidth="1"/>
    <col min="13844" max="13844" width="21.7265625" style="19" customWidth="1"/>
    <col min="13845" max="13845" width="13.1796875" style="19" customWidth="1"/>
    <col min="13846" max="14085" width="8.81640625" style="19"/>
    <col min="14086" max="14086" width="16.81640625" style="19" customWidth="1"/>
    <col min="14087" max="14087" width="15.1796875" style="19" customWidth="1"/>
    <col min="14088" max="14088" width="20" style="19" customWidth="1"/>
    <col min="14089" max="14089" width="22.54296875" style="19" customWidth="1"/>
    <col min="14090" max="14090" width="10.1796875" style="19" bestFit="1" customWidth="1"/>
    <col min="14091" max="14091" width="19.81640625" style="19" customWidth="1"/>
    <col min="14092" max="14092" width="10.1796875" style="19" bestFit="1" customWidth="1"/>
    <col min="14093" max="14093" width="22.81640625" style="19" customWidth="1"/>
    <col min="14094" max="14094" width="10.1796875" style="19" bestFit="1" customWidth="1"/>
    <col min="14095" max="14095" width="21.7265625" style="19" customWidth="1"/>
    <col min="14096" max="14096" width="8.81640625" style="19"/>
    <col min="14097" max="14097" width="20.1796875" style="19" customWidth="1"/>
    <col min="14098" max="14098" width="8.81640625" style="19"/>
    <col min="14099" max="14099" width="20.7265625" style="19" customWidth="1"/>
    <col min="14100" max="14100" width="21.7265625" style="19" customWidth="1"/>
    <col min="14101" max="14101" width="13.1796875" style="19" customWidth="1"/>
    <col min="14102" max="14341" width="8.81640625" style="19"/>
    <col min="14342" max="14342" width="16.81640625" style="19" customWidth="1"/>
    <col min="14343" max="14343" width="15.1796875" style="19" customWidth="1"/>
    <col min="14344" max="14344" width="20" style="19" customWidth="1"/>
    <col min="14345" max="14345" width="22.54296875" style="19" customWidth="1"/>
    <col min="14346" max="14346" width="10.1796875" style="19" bestFit="1" customWidth="1"/>
    <col min="14347" max="14347" width="19.81640625" style="19" customWidth="1"/>
    <col min="14348" max="14348" width="10.1796875" style="19" bestFit="1" customWidth="1"/>
    <col min="14349" max="14349" width="22.81640625" style="19" customWidth="1"/>
    <col min="14350" max="14350" width="10.1796875" style="19" bestFit="1" customWidth="1"/>
    <col min="14351" max="14351" width="21.7265625" style="19" customWidth="1"/>
    <col min="14352" max="14352" width="8.81640625" style="19"/>
    <col min="14353" max="14353" width="20.1796875" style="19" customWidth="1"/>
    <col min="14354" max="14354" width="8.81640625" style="19"/>
    <col min="14355" max="14355" width="20.7265625" style="19" customWidth="1"/>
    <col min="14356" max="14356" width="21.7265625" style="19" customWidth="1"/>
    <col min="14357" max="14357" width="13.1796875" style="19" customWidth="1"/>
    <col min="14358" max="14597" width="8.81640625" style="19"/>
    <col min="14598" max="14598" width="16.81640625" style="19" customWidth="1"/>
    <col min="14599" max="14599" width="15.1796875" style="19" customWidth="1"/>
    <col min="14600" max="14600" width="20" style="19" customWidth="1"/>
    <col min="14601" max="14601" width="22.54296875" style="19" customWidth="1"/>
    <col min="14602" max="14602" width="10.1796875" style="19" bestFit="1" customWidth="1"/>
    <col min="14603" max="14603" width="19.81640625" style="19" customWidth="1"/>
    <col min="14604" max="14604" width="10.1796875" style="19" bestFit="1" customWidth="1"/>
    <col min="14605" max="14605" width="22.81640625" style="19" customWidth="1"/>
    <col min="14606" max="14606" width="10.1796875" style="19" bestFit="1" customWidth="1"/>
    <col min="14607" max="14607" width="21.7265625" style="19" customWidth="1"/>
    <col min="14608" max="14608" width="8.81640625" style="19"/>
    <col min="14609" max="14609" width="20.1796875" style="19" customWidth="1"/>
    <col min="14610" max="14610" width="8.81640625" style="19"/>
    <col min="14611" max="14611" width="20.7265625" style="19" customWidth="1"/>
    <col min="14612" max="14612" width="21.7265625" style="19" customWidth="1"/>
    <col min="14613" max="14613" width="13.1796875" style="19" customWidth="1"/>
    <col min="14614" max="14853" width="8.81640625" style="19"/>
    <col min="14854" max="14854" width="16.81640625" style="19" customWidth="1"/>
    <col min="14855" max="14855" width="15.1796875" style="19" customWidth="1"/>
    <col min="14856" max="14856" width="20" style="19" customWidth="1"/>
    <col min="14857" max="14857" width="22.54296875" style="19" customWidth="1"/>
    <col min="14858" max="14858" width="10.1796875" style="19" bestFit="1" customWidth="1"/>
    <col min="14859" max="14859" width="19.81640625" style="19" customWidth="1"/>
    <col min="14860" max="14860" width="10.1796875" style="19" bestFit="1" customWidth="1"/>
    <col min="14861" max="14861" width="22.81640625" style="19" customWidth="1"/>
    <col min="14862" max="14862" width="10.1796875" style="19" bestFit="1" customWidth="1"/>
    <col min="14863" max="14863" width="21.7265625" style="19" customWidth="1"/>
    <col min="14864" max="14864" width="8.81640625" style="19"/>
    <col min="14865" max="14865" width="20.1796875" style="19" customWidth="1"/>
    <col min="14866" max="14866" width="8.81640625" style="19"/>
    <col min="14867" max="14867" width="20.7265625" style="19" customWidth="1"/>
    <col min="14868" max="14868" width="21.7265625" style="19" customWidth="1"/>
    <col min="14869" max="14869" width="13.1796875" style="19" customWidth="1"/>
    <col min="14870" max="15109" width="8.81640625" style="19"/>
    <col min="15110" max="15110" width="16.81640625" style="19" customWidth="1"/>
    <col min="15111" max="15111" width="15.1796875" style="19" customWidth="1"/>
    <col min="15112" max="15112" width="20" style="19" customWidth="1"/>
    <col min="15113" max="15113" width="22.54296875" style="19" customWidth="1"/>
    <col min="15114" max="15114" width="10.1796875" style="19" bestFit="1" customWidth="1"/>
    <col min="15115" max="15115" width="19.81640625" style="19" customWidth="1"/>
    <col min="15116" max="15116" width="10.1796875" style="19" bestFit="1" customWidth="1"/>
    <col min="15117" max="15117" width="22.81640625" style="19" customWidth="1"/>
    <col min="15118" max="15118" width="10.1796875" style="19" bestFit="1" customWidth="1"/>
    <col min="15119" max="15119" width="21.7265625" style="19" customWidth="1"/>
    <col min="15120" max="15120" width="8.81640625" style="19"/>
    <col min="15121" max="15121" width="20.1796875" style="19" customWidth="1"/>
    <col min="15122" max="15122" width="8.81640625" style="19"/>
    <col min="15123" max="15123" width="20.7265625" style="19" customWidth="1"/>
    <col min="15124" max="15124" width="21.7265625" style="19" customWidth="1"/>
    <col min="15125" max="15125" width="13.1796875" style="19" customWidth="1"/>
    <col min="15126" max="15365" width="8.81640625" style="19"/>
    <col min="15366" max="15366" width="16.81640625" style="19" customWidth="1"/>
    <col min="15367" max="15367" width="15.1796875" style="19" customWidth="1"/>
    <col min="15368" max="15368" width="20" style="19" customWidth="1"/>
    <col min="15369" max="15369" width="22.54296875" style="19" customWidth="1"/>
    <col min="15370" max="15370" width="10.1796875" style="19" bestFit="1" customWidth="1"/>
    <col min="15371" max="15371" width="19.81640625" style="19" customWidth="1"/>
    <col min="15372" max="15372" width="10.1796875" style="19" bestFit="1" customWidth="1"/>
    <col min="15373" max="15373" width="22.81640625" style="19" customWidth="1"/>
    <col min="15374" max="15374" width="10.1796875" style="19" bestFit="1" customWidth="1"/>
    <col min="15375" max="15375" width="21.7265625" style="19" customWidth="1"/>
    <col min="15376" max="15376" width="8.81640625" style="19"/>
    <col min="15377" max="15377" width="20.1796875" style="19" customWidth="1"/>
    <col min="15378" max="15378" width="8.81640625" style="19"/>
    <col min="15379" max="15379" width="20.7265625" style="19" customWidth="1"/>
    <col min="15380" max="15380" width="21.7265625" style="19" customWidth="1"/>
    <col min="15381" max="15381" width="13.1796875" style="19" customWidth="1"/>
    <col min="15382" max="15621" width="8.81640625" style="19"/>
    <col min="15622" max="15622" width="16.81640625" style="19" customWidth="1"/>
    <col min="15623" max="15623" width="15.1796875" style="19" customWidth="1"/>
    <col min="15624" max="15624" width="20" style="19" customWidth="1"/>
    <col min="15625" max="15625" width="22.54296875" style="19" customWidth="1"/>
    <col min="15626" max="15626" width="10.1796875" style="19" bestFit="1" customWidth="1"/>
    <col min="15627" max="15627" width="19.81640625" style="19" customWidth="1"/>
    <col min="15628" max="15628" width="10.1796875" style="19" bestFit="1" customWidth="1"/>
    <col min="15629" max="15629" width="22.81640625" style="19" customWidth="1"/>
    <col min="15630" max="15630" width="10.1796875" style="19" bestFit="1" customWidth="1"/>
    <col min="15631" max="15631" width="21.7265625" style="19" customWidth="1"/>
    <col min="15632" max="15632" width="8.81640625" style="19"/>
    <col min="15633" max="15633" width="20.1796875" style="19" customWidth="1"/>
    <col min="15634" max="15634" width="8.81640625" style="19"/>
    <col min="15635" max="15635" width="20.7265625" style="19" customWidth="1"/>
    <col min="15636" max="15636" width="21.7265625" style="19" customWidth="1"/>
    <col min="15637" max="15637" width="13.1796875" style="19" customWidth="1"/>
    <col min="15638" max="15877" width="8.81640625" style="19"/>
    <col min="15878" max="15878" width="16.81640625" style="19" customWidth="1"/>
    <col min="15879" max="15879" width="15.1796875" style="19" customWidth="1"/>
    <col min="15880" max="15880" width="20" style="19" customWidth="1"/>
    <col min="15881" max="15881" width="22.54296875" style="19" customWidth="1"/>
    <col min="15882" max="15882" width="10.1796875" style="19" bestFit="1" customWidth="1"/>
    <col min="15883" max="15883" width="19.81640625" style="19" customWidth="1"/>
    <col min="15884" max="15884" width="10.1796875" style="19" bestFit="1" customWidth="1"/>
    <col min="15885" max="15885" width="22.81640625" style="19" customWidth="1"/>
    <col min="15886" max="15886" width="10.1796875" style="19" bestFit="1" customWidth="1"/>
    <col min="15887" max="15887" width="21.7265625" style="19" customWidth="1"/>
    <col min="15888" max="15888" width="8.81640625" style="19"/>
    <col min="15889" max="15889" width="20.1796875" style="19" customWidth="1"/>
    <col min="15890" max="15890" width="8.81640625" style="19"/>
    <col min="15891" max="15891" width="20.7265625" style="19" customWidth="1"/>
    <col min="15892" max="15892" width="21.7265625" style="19" customWidth="1"/>
    <col min="15893" max="15893" width="13.1796875" style="19" customWidth="1"/>
    <col min="15894" max="16133" width="8.81640625" style="19"/>
    <col min="16134" max="16134" width="16.81640625" style="19" customWidth="1"/>
    <col min="16135" max="16135" width="15.1796875" style="19" customWidth="1"/>
    <col min="16136" max="16136" width="20" style="19" customWidth="1"/>
    <col min="16137" max="16137" width="22.54296875" style="19" customWidth="1"/>
    <col min="16138" max="16138" width="10.1796875" style="19" bestFit="1" customWidth="1"/>
    <col min="16139" max="16139" width="19.81640625" style="19" customWidth="1"/>
    <col min="16140" max="16140" width="10.1796875" style="19" bestFit="1" customWidth="1"/>
    <col min="16141" max="16141" width="22.81640625" style="19" customWidth="1"/>
    <col min="16142" max="16142" width="10.1796875" style="19" bestFit="1" customWidth="1"/>
    <col min="16143" max="16143" width="21.7265625" style="19" customWidth="1"/>
    <col min="16144" max="16144" width="8.81640625" style="19"/>
    <col min="16145" max="16145" width="20.1796875" style="19" customWidth="1"/>
    <col min="16146" max="16146" width="8.81640625" style="19"/>
    <col min="16147" max="16147" width="20.7265625" style="19" customWidth="1"/>
    <col min="16148" max="16148" width="21.7265625" style="19" customWidth="1"/>
    <col min="16149" max="16149" width="13.1796875" style="19" customWidth="1"/>
    <col min="16150" max="16384" width="8.81640625" style="19"/>
  </cols>
  <sheetData>
    <row r="1" spans="1:21" ht="15" customHeight="1" x14ac:dyDescent="0.25">
      <c r="A1" s="104" t="s">
        <v>0</v>
      </c>
      <c r="B1" s="104" t="s">
        <v>1</v>
      </c>
      <c r="C1" s="102" t="s">
        <v>2</v>
      </c>
      <c r="D1" s="102"/>
      <c r="E1" s="102" t="s">
        <v>3</v>
      </c>
      <c r="F1" s="102"/>
      <c r="G1" s="102" t="s">
        <v>25</v>
      </c>
      <c r="H1" s="102"/>
      <c r="I1" s="102" t="s">
        <v>27</v>
      </c>
      <c r="J1" s="102"/>
      <c r="K1" s="102" t="s">
        <v>30</v>
      </c>
      <c r="L1" s="102"/>
      <c r="M1" s="102" t="s">
        <v>4</v>
      </c>
      <c r="N1" s="102"/>
      <c r="O1" s="102" t="s">
        <v>5</v>
      </c>
      <c r="P1" s="102"/>
      <c r="Q1" s="102" t="s">
        <v>6</v>
      </c>
      <c r="R1" s="103"/>
      <c r="S1" s="102" t="s">
        <v>7</v>
      </c>
      <c r="T1" s="102"/>
      <c r="U1" s="34"/>
    </row>
    <row r="2" spans="1:21" ht="25" x14ac:dyDescent="0.25">
      <c r="A2" s="104"/>
      <c r="B2" s="104"/>
      <c r="C2" s="35" t="s">
        <v>8</v>
      </c>
      <c r="D2" s="36" t="s">
        <v>9</v>
      </c>
      <c r="E2" s="37" t="s">
        <v>8</v>
      </c>
      <c r="F2" s="37" t="s">
        <v>24</v>
      </c>
      <c r="G2" s="37" t="s">
        <v>8</v>
      </c>
      <c r="H2" s="37" t="s">
        <v>26</v>
      </c>
      <c r="I2" s="37" t="s">
        <v>8</v>
      </c>
      <c r="J2" s="37" t="s">
        <v>28</v>
      </c>
      <c r="K2" s="95" t="s">
        <v>8</v>
      </c>
      <c r="L2" s="95" t="s">
        <v>29</v>
      </c>
      <c r="M2" s="37" t="s">
        <v>8</v>
      </c>
      <c r="N2" s="37" t="s">
        <v>23</v>
      </c>
      <c r="O2" s="37" t="s">
        <v>8</v>
      </c>
      <c r="P2" s="37" t="s">
        <v>23</v>
      </c>
      <c r="Q2" s="37" t="s">
        <v>8</v>
      </c>
      <c r="R2" s="38" t="s">
        <v>23</v>
      </c>
      <c r="S2" s="39" t="s">
        <v>8</v>
      </c>
      <c r="T2" s="39" t="s">
        <v>23</v>
      </c>
    </row>
    <row r="3" spans="1:21" ht="15" customHeight="1" x14ac:dyDescent="0.25">
      <c r="A3" s="40">
        <v>2005</v>
      </c>
      <c r="B3" s="41"/>
      <c r="C3" s="42">
        <v>105211</v>
      </c>
      <c r="D3" s="43">
        <v>24988</v>
      </c>
      <c r="E3" s="44" t="s">
        <v>10</v>
      </c>
      <c r="F3" s="44" t="s">
        <v>10</v>
      </c>
      <c r="G3" s="44"/>
      <c r="H3" s="44"/>
      <c r="I3" s="44"/>
      <c r="J3" s="44"/>
      <c r="K3" s="44"/>
      <c r="L3" s="44"/>
      <c r="M3" s="1"/>
      <c r="N3" s="45"/>
      <c r="O3" s="1"/>
      <c r="P3" s="4"/>
      <c r="Q3" s="4"/>
      <c r="R3" s="4"/>
      <c r="S3" s="46"/>
      <c r="T3" s="47"/>
    </row>
    <row r="4" spans="1:21" ht="15" customHeight="1" x14ac:dyDescent="0.25">
      <c r="A4" s="40">
        <v>2006</v>
      </c>
      <c r="B4" s="40"/>
      <c r="C4" s="42">
        <v>139839</v>
      </c>
      <c r="D4" s="43">
        <v>30852</v>
      </c>
      <c r="E4" s="44" t="s">
        <v>10</v>
      </c>
      <c r="F4" s="44" t="s">
        <v>10</v>
      </c>
      <c r="G4" s="44"/>
      <c r="H4" s="44"/>
      <c r="I4" s="44"/>
      <c r="J4" s="44"/>
      <c r="K4" s="44"/>
      <c r="L4" s="44"/>
      <c r="M4" s="1"/>
      <c r="N4" s="45"/>
      <c r="O4" s="1"/>
      <c r="P4" s="4"/>
      <c r="Q4" s="4"/>
      <c r="R4" s="4"/>
      <c r="S4" s="48"/>
      <c r="T4" s="49"/>
    </row>
    <row r="5" spans="1:21" ht="15" customHeight="1" x14ac:dyDescent="0.25">
      <c r="A5" s="40">
        <v>2007</v>
      </c>
      <c r="B5" s="40"/>
      <c r="C5" s="42">
        <v>174281</v>
      </c>
      <c r="D5" s="43">
        <v>43400</v>
      </c>
      <c r="E5" s="44" t="s">
        <v>10</v>
      </c>
      <c r="F5" s="44" t="s">
        <v>10</v>
      </c>
      <c r="G5" s="44"/>
      <c r="H5" s="44"/>
      <c r="I5" s="44"/>
      <c r="J5" s="44"/>
      <c r="K5" s="44"/>
      <c r="L5" s="44"/>
      <c r="M5" s="1"/>
      <c r="N5" s="45"/>
      <c r="O5" s="1"/>
      <c r="P5" s="4"/>
      <c r="Q5" s="4"/>
      <c r="R5" s="4"/>
      <c r="S5" s="48"/>
      <c r="T5" s="49"/>
    </row>
    <row r="6" spans="1:21" ht="15" customHeight="1" x14ac:dyDescent="0.25">
      <c r="A6" s="40">
        <v>2008</v>
      </c>
      <c r="B6" s="40"/>
      <c r="C6" s="42">
        <v>199869</v>
      </c>
      <c r="D6" s="43">
        <v>62077</v>
      </c>
      <c r="E6" s="44" t="s">
        <v>10</v>
      </c>
      <c r="F6" s="44" t="s">
        <v>10</v>
      </c>
      <c r="G6" s="44"/>
      <c r="H6" s="44"/>
      <c r="I6" s="44"/>
      <c r="J6" s="44"/>
      <c r="K6" s="44"/>
      <c r="L6" s="44"/>
      <c r="M6" s="1"/>
      <c r="N6" s="45"/>
      <c r="O6" s="1"/>
      <c r="P6" s="4"/>
      <c r="Q6" s="4"/>
      <c r="R6" s="4"/>
      <c r="S6" s="48"/>
      <c r="T6" s="49"/>
    </row>
    <row r="7" spans="1:21" ht="15" customHeight="1" x14ac:dyDescent="0.25">
      <c r="A7" s="40">
        <v>2009</v>
      </c>
      <c r="B7" s="40"/>
      <c r="C7" s="42">
        <v>283332</v>
      </c>
      <c r="D7" s="43">
        <v>68225</v>
      </c>
      <c r="E7" s="44" t="s">
        <v>10</v>
      </c>
      <c r="F7" s="44" t="s">
        <v>10</v>
      </c>
      <c r="G7" s="44"/>
      <c r="H7" s="44"/>
      <c r="I7" s="44"/>
      <c r="J7" s="44"/>
      <c r="K7" s="44"/>
      <c r="L7" s="44"/>
      <c r="M7" s="1"/>
      <c r="N7" s="45"/>
      <c r="O7" s="1"/>
      <c r="P7" s="4"/>
      <c r="Q7" s="4"/>
      <c r="R7" s="4"/>
      <c r="S7" s="48"/>
      <c r="T7" s="49"/>
    </row>
    <row r="8" spans="1:21" ht="15" customHeight="1" x14ac:dyDescent="0.25">
      <c r="A8" s="40">
        <v>2010</v>
      </c>
      <c r="B8" s="40"/>
      <c r="C8" s="42">
        <v>368849</v>
      </c>
      <c r="D8" s="43">
        <v>65572</v>
      </c>
      <c r="E8" s="44" t="s">
        <v>10</v>
      </c>
      <c r="F8" s="44" t="s">
        <v>10</v>
      </c>
      <c r="G8" s="44"/>
      <c r="H8" s="44"/>
      <c r="I8" s="44"/>
      <c r="J8" s="44"/>
      <c r="K8" s="44"/>
      <c r="L8" s="44"/>
      <c r="M8" s="1"/>
      <c r="N8" s="45"/>
      <c r="O8" s="1"/>
      <c r="P8" s="4"/>
      <c r="Q8" s="4"/>
      <c r="R8" s="4"/>
      <c r="S8" s="4"/>
      <c r="T8" s="2"/>
    </row>
    <row r="9" spans="1:21" ht="15" customHeight="1" x14ac:dyDescent="0.25">
      <c r="A9" s="40">
        <v>2011</v>
      </c>
      <c r="B9" s="40"/>
      <c r="C9" s="42">
        <v>515670</v>
      </c>
      <c r="D9" s="43">
        <v>79071</v>
      </c>
      <c r="E9" s="42">
        <v>13650</v>
      </c>
      <c r="F9" s="3">
        <v>2.5099999999999998</v>
      </c>
      <c r="G9" s="3"/>
      <c r="H9" s="3"/>
      <c r="I9" s="3"/>
      <c r="J9" s="3"/>
      <c r="K9" s="3"/>
      <c r="L9" s="3"/>
      <c r="M9" s="1"/>
      <c r="N9" s="45"/>
      <c r="O9" s="1"/>
      <c r="P9" s="4"/>
      <c r="Q9" s="4"/>
      <c r="R9" s="4"/>
      <c r="S9" s="4"/>
      <c r="T9" s="2"/>
    </row>
    <row r="10" spans="1:21" ht="15" customHeight="1" x14ac:dyDescent="0.25">
      <c r="A10" s="40">
        <v>2012</v>
      </c>
      <c r="B10" s="40"/>
      <c r="C10" s="42">
        <v>597625</v>
      </c>
      <c r="D10" s="43">
        <v>90603</v>
      </c>
      <c r="E10" s="42">
        <v>91689</v>
      </c>
      <c r="F10" s="3">
        <v>15.19</v>
      </c>
      <c r="G10" s="3"/>
      <c r="H10" s="3"/>
      <c r="I10" s="3"/>
      <c r="J10" s="3"/>
      <c r="K10" s="3"/>
      <c r="L10" s="3"/>
      <c r="M10" s="1"/>
      <c r="N10" s="45"/>
      <c r="O10" s="1"/>
      <c r="P10" s="4"/>
      <c r="Q10" s="4"/>
      <c r="R10" s="4"/>
      <c r="S10" s="4"/>
      <c r="T10" s="2"/>
    </row>
    <row r="11" spans="1:21" x14ac:dyDescent="0.25">
      <c r="A11" s="40"/>
      <c r="B11" s="40"/>
      <c r="C11" s="50"/>
      <c r="D11" s="45"/>
      <c r="E11" s="50"/>
      <c r="F11" s="4"/>
      <c r="G11" s="33"/>
      <c r="H11" s="33"/>
      <c r="I11" s="33"/>
      <c r="J11" s="33"/>
      <c r="K11" s="33"/>
      <c r="L11" s="33"/>
      <c r="M11" s="1"/>
      <c r="N11" s="45"/>
      <c r="O11" s="1"/>
      <c r="P11" s="4"/>
      <c r="Q11" s="50"/>
      <c r="R11" s="4"/>
      <c r="S11" s="50"/>
      <c r="T11" s="2"/>
    </row>
    <row r="12" spans="1:21" x14ac:dyDescent="0.25">
      <c r="A12" s="40"/>
      <c r="B12" s="40"/>
      <c r="C12" s="51"/>
      <c r="D12" s="52"/>
      <c r="E12" s="51"/>
      <c r="F12" s="53"/>
      <c r="G12" s="33"/>
      <c r="H12" s="33"/>
      <c r="I12" s="33"/>
      <c r="J12" s="33"/>
      <c r="K12" s="33"/>
      <c r="L12" s="33"/>
      <c r="M12" s="1"/>
      <c r="N12" s="45"/>
      <c r="O12" s="1"/>
      <c r="P12" s="4"/>
      <c r="Q12" s="50"/>
      <c r="R12" s="4"/>
      <c r="S12" s="50"/>
      <c r="T12" s="2"/>
    </row>
    <row r="13" spans="1:21" x14ac:dyDescent="0.25">
      <c r="A13" s="40">
        <v>2013</v>
      </c>
      <c r="B13" s="54" t="s">
        <v>11</v>
      </c>
      <c r="C13" s="1">
        <v>53582</v>
      </c>
      <c r="D13" s="2">
        <v>7757.09</v>
      </c>
      <c r="E13" s="1">
        <v>8501</v>
      </c>
      <c r="F13" s="6">
        <v>1.1399999999999999</v>
      </c>
      <c r="G13" s="6"/>
      <c r="H13" s="6"/>
      <c r="I13" s="6"/>
      <c r="J13" s="6"/>
      <c r="K13" s="6"/>
      <c r="L13" s="6"/>
      <c r="M13" s="1"/>
      <c r="N13" s="45"/>
      <c r="O13" s="1"/>
      <c r="P13" s="4"/>
      <c r="Q13" s="50"/>
      <c r="R13" s="4"/>
      <c r="S13" s="50"/>
      <c r="T13" s="2"/>
    </row>
    <row r="14" spans="1:21" x14ac:dyDescent="0.25">
      <c r="A14" s="40">
        <v>2013</v>
      </c>
      <c r="B14" s="55" t="s">
        <v>12</v>
      </c>
      <c r="C14" s="1">
        <v>49593</v>
      </c>
      <c r="D14" s="2">
        <v>6905.98</v>
      </c>
      <c r="E14" s="1">
        <v>8568</v>
      </c>
      <c r="F14" s="6">
        <v>1.01</v>
      </c>
      <c r="G14" s="6"/>
      <c r="H14" s="6"/>
      <c r="I14" s="6"/>
      <c r="J14" s="6"/>
      <c r="K14" s="6"/>
      <c r="L14" s="6"/>
      <c r="M14" s="1"/>
      <c r="N14" s="45"/>
      <c r="O14" s="1"/>
      <c r="P14" s="4"/>
      <c r="Q14" s="50"/>
      <c r="R14" s="4"/>
      <c r="S14" s="50"/>
      <c r="T14" s="2"/>
    </row>
    <row r="15" spans="1:21" x14ac:dyDescent="0.25">
      <c r="A15" s="40">
        <v>2013</v>
      </c>
      <c r="B15" s="55" t="s">
        <v>13</v>
      </c>
      <c r="C15" s="1">
        <v>54353</v>
      </c>
      <c r="D15" s="2">
        <v>7868.67</v>
      </c>
      <c r="E15" s="1">
        <v>8839</v>
      </c>
      <c r="F15" s="6">
        <v>1.06</v>
      </c>
      <c r="G15" s="6"/>
      <c r="H15" s="6"/>
      <c r="I15" s="6"/>
      <c r="J15" s="6"/>
      <c r="K15" s="6"/>
      <c r="L15" s="6"/>
      <c r="M15" s="1"/>
      <c r="N15" s="45"/>
      <c r="O15" s="1"/>
      <c r="P15" s="4"/>
      <c r="Q15" s="50"/>
      <c r="R15" s="4"/>
      <c r="S15" s="50"/>
      <c r="T15" s="2"/>
    </row>
    <row r="16" spans="1:21" x14ac:dyDescent="0.25">
      <c r="A16" s="40">
        <v>2013</v>
      </c>
      <c r="B16" s="55" t="s">
        <v>14</v>
      </c>
      <c r="C16" s="1">
        <v>56409</v>
      </c>
      <c r="D16" s="2">
        <v>7520.33</v>
      </c>
      <c r="E16" s="1">
        <v>8824</v>
      </c>
      <c r="F16" s="6">
        <v>1.08</v>
      </c>
      <c r="G16" s="6"/>
      <c r="H16" s="6"/>
      <c r="I16" s="6"/>
      <c r="J16" s="6"/>
      <c r="K16" s="6"/>
      <c r="L16" s="6"/>
      <c r="M16" s="1"/>
      <c r="N16" s="45"/>
      <c r="O16" s="1"/>
      <c r="P16" s="4"/>
      <c r="Q16" s="50"/>
      <c r="R16" s="4"/>
      <c r="S16" s="50"/>
      <c r="T16" s="2"/>
    </row>
    <row r="17" spans="1:20" x14ac:dyDescent="0.25">
      <c r="A17" s="40">
        <v>2013</v>
      </c>
      <c r="B17" s="55" t="s">
        <v>15</v>
      </c>
      <c r="C17" s="1">
        <v>61139</v>
      </c>
      <c r="D17" s="2">
        <v>8559.3799999999992</v>
      </c>
      <c r="E17" s="1">
        <v>10134</v>
      </c>
      <c r="F17" s="6">
        <v>1.22</v>
      </c>
      <c r="G17" s="6"/>
      <c r="H17" s="6"/>
      <c r="I17" s="6"/>
      <c r="J17" s="6"/>
      <c r="K17" s="6"/>
      <c r="L17" s="6"/>
      <c r="M17" s="1"/>
      <c r="N17" s="45"/>
      <c r="O17" s="1"/>
      <c r="P17" s="4"/>
      <c r="Q17" s="50"/>
      <c r="R17" s="4"/>
      <c r="S17" s="50"/>
      <c r="T17" s="2"/>
    </row>
    <row r="18" spans="1:20" x14ac:dyDescent="0.25">
      <c r="A18" s="40">
        <v>2013</v>
      </c>
      <c r="B18" s="55" t="s">
        <v>16</v>
      </c>
      <c r="C18" s="1">
        <v>63394</v>
      </c>
      <c r="D18" s="2">
        <v>8786.0400000000009</v>
      </c>
      <c r="E18" s="1">
        <v>9124</v>
      </c>
      <c r="F18" s="6">
        <v>1.24</v>
      </c>
      <c r="G18" s="6"/>
      <c r="H18" s="6"/>
      <c r="I18" s="6"/>
      <c r="J18" s="6"/>
      <c r="K18" s="6"/>
      <c r="L18" s="6"/>
      <c r="M18" s="1"/>
      <c r="N18" s="45"/>
      <c r="O18" s="1"/>
      <c r="P18" s="4"/>
      <c r="Q18" s="50"/>
      <c r="R18" s="4"/>
      <c r="S18" s="50"/>
      <c r="T18" s="2"/>
    </row>
    <row r="19" spans="1:20" x14ac:dyDescent="0.25">
      <c r="A19" s="40">
        <v>2013</v>
      </c>
      <c r="B19" s="55" t="s">
        <v>17</v>
      </c>
      <c r="C19" s="1">
        <v>60898</v>
      </c>
      <c r="D19" s="2">
        <v>10247.61</v>
      </c>
      <c r="E19" s="1">
        <v>11043</v>
      </c>
      <c r="F19" s="6">
        <v>1.39</v>
      </c>
      <c r="G19" s="6"/>
      <c r="H19" s="6"/>
      <c r="I19" s="6"/>
      <c r="J19" s="6"/>
      <c r="K19" s="6"/>
      <c r="L19" s="6"/>
      <c r="M19" s="1"/>
      <c r="N19" s="52"/>
      <c r="O19" s="1"/>
      <c r="P19" s="53"/>
      <c r="Q19" s="51"/>
      <c r="R19" s="2"/>
      <c r="S19" s="50"/>
      <c r="T19" s="2"/>
    </row>
    <row r="20" spans="1:20" x14ac:dyDescent="0.25">
      <c r="A20" s="40">
        <v>2013</v>
      </c>
      <c r="B20" s="55" t="s">
        <v>18</v>
      </c>
      <c r="C20" s="1">
        <v>58021</v>
      </c>
      <c r="D20" s="2">
        <v>8798.0400000000009</v>
      </c>
      <c r="E20" s="1">
        <v>9951</v>
      </c>
      <c r="F20" s="6">
        <v>1.24</v>
      </c>
      <c r="G20" s="6"/>
      <c r="H20" s="6"/>
      <c r="I20" s="6"/>
      <c r="J20" s="6"/>
      <c r="K20" s="6"/>
      <c r="L20" s="6"/>
      <c r="M20" s="1"/>
      <c r="N20" s="56"/>
      <c r="O20" s="1"/>
      <c r="P20" s="2"/>
      <c r="Q20" s="57"/>
      <c r="R20" s="2"/>
      <c r="S20" s="58"/>
      <c r="T20" s="2"/>
    </row>
    <row r="21" spans="1:20" x14ac:dyDescent="0.25">
      <c r="A21" s="40">
        <v>2013</v>
      </c>
      <c r="B21" s="55" t="s">
        <v>19</v>
      </c>
      <c r="C21" s="1">
        <v>60464</v>
      </c>
      <c r="D21" s="2">
        <v>8768.65</v>
      </c>
      <c r="E21" s="1">
        <v>9932</v>
      </c>
      <c r="F21" s="6">
        <v>1.2</v>
      </c>
      <c r="G21" s="6"/>
      <c r="H21" s="6"/>
      <c r="I21" s="6"/>
      <c r="J21" s="6"/>
      <c r="K21" s="6"/>
      <c r="L21" s="6"/>
      <c r="M21" s="1">
        <v>30</v>
      </c>
      <c r="N21" s="2">
        <v>1.5E-3</v>
      </c>
      <c r="O21" s="1">
        <v>24</v>
      </c>
      <c r="P21" s="2">
        <v>1.1999999999999999E-3</v>
      </c>
      <c r="Q21" s="6">
        <v>7</v>
      </c>
      <c r="R21" s="2">
        <v>3.5E-4</v>
      </c>
      <c r="S21" s="58"/>
      <c r="T21" s="2"/>
    </row>
    <row r="22" spans="1:20" x14ac:dyDescent="0.25">
      <c r="A22" s="40">
        <v>2013</v>
      </c>
      <c r="B22" s="55" t="s">
        <v>20</v>
      </c>
      <c r="C22" s="1">
        <v>64413</v>
      </c>
      <c r="D22" s="2">
        <v>8858.01</v>
      </c>
      <c r="E22" s="1">
        <v>11008</v>
      </c>
      <c r="F22" s="6">
        <v>1.35</v>
      </c>
      <c r="G22" s="6"/>
      <c r="H22" s="6"/>
      <c r="I22" s="6"/>
      <c r="J22" s="6"/>
      <c r="K22" s="6"/>
      <c r="L22" s="6"/>
      <c r="M22" s="1">
        <v>45</v>
      </c>
      <c r="N22" s="2">
        <v>2.2499999999999998E-3</v>
      </c>
      <c r="O22" s="1">
        <v>26</v>
      </c>
      <c r="P22" s="2">
        <v>1.2999999999999999E-3</v>
      </c>
      <c r="Q22" s="6">
        <v>54</v>
      </c>
      <c r="R22" s="2">
        <v>2.7000000000000001E-3</v>
      </c>
      <c r="S22" s="59"/>
      <c r="T22" s="2"/>
    </row>
    <row r="23" spans="1:20" x14ac:dyDescent="0.25">
      <c r="A23" s="40">
        <v>2013</v>
      </c>
      <c r="B23" s="55" t="s">
        <v>21</v>
      </c>
      <c r="C23" s="1">
        <v>58548</v>
      </c>
      <c r="D23" s="2">
        <v>8208.5</v>
      </c>
      <c r="E23" s="1">
        <v>10658</v>
      </c>
      <c r="F23" s="6">
        <v>1.35</v>
      </c>
      <c r="G23" s="6"/>
      <c r="H23" s="6"/>
      <c r="I23" s="6"/>
      <c r="J23" s="6"/>
      <c r="K23" s="6"/>
      <c r="L23" s="6"/>
      <c r="M23" s="1">
        <v>21</v>
      </c>
      <c r="N23" s="2">
        <v>76.180750000000003</v>
      </c>
      <c r="O23" s="1">
        <v>5</v>
      </c>
      <c r="P23" s="2">
        <v>1.5002</v>
      </c>
      <c r="Q23" s="6">
        <v>2</v>
      </c>
      <c r="R23" s="2">
        <v>1E-4</v>
      </c>
      <c r="S23" s="59"/>
      <c r="T23" s="2"/>
    </row>
    <row r="24" spans="1:20" x14ac:dyDescent="0.25">
      <c r="A24" s="40">
        <v>2013</v>
      </c>
      <c r="B24" s="55" t="s">
        <v>22</v>
      </c>
      <c r="C24" s="1">
        <v>63408</v>
      </c>
      <c r="D24" s="2">
        <v>9838.33</v>
      </c>
      <c r="E24" s="1">
        <v>10315</v>
      </c>
      <c r="F24" s="6">
        <v>1.57</v>
      </c>
      <c r="G24" s="6"/>
      <c r="H24" s="6"/>
      <c r="I24" s="6"/>
      <c r="J24" s="6"/>
      <c r="K24" s="6"/>
      <c r="L24" s="6"/>
      <c r="M24" s="1">
        <v>34</v>
      </c>
      <c r="N24" s="2">
        <v>934.14370099999996</v>
      </c>
      <c r="O24" s="1">
        <v>13</v>
      </c>
      <c r="P24" s="2">
        <v>1.1326000000000001</v>
      </c>
      <c r="Q24" s="6">
        <v>1</v>
      </c>
      <c r="R24" s="2">
        <v>9.9999999999999995E-7</v>
      </c>
      <c r="S24" s="60"/>
      <c r="T24" s="2"/>
    </row>
    <row r="25" spans="1:20" x14ac:dyDescent="0.25">
      <c r="A25" s="40"/>
      <c r="B25" s="40"/>
      <c r="C25" s="61"/>
      <c r="D25" s="62"/>
      <c r="E25" s="61"/>
      <c r="F25" s="63"/>
      <c r="G25" s="33"/>
      <c r="H25" s="33"/>
      <c r="I25" s="33"/>
      <c r="J25" s="33"/>
      <c r="K25" s="33"/>
      <c r="L25" s="33"/>
      <c r="M25" s="1"/>
      <c r="N25" s="64"/>
      <c r="O25" s="1"/>
      <c r="P25" s="2"/>
      <c r="Q25" s="65"/>
      <c r="R25" s="2"/>
      <c r="S25" s="66"/>
      <c r="T25" s="2"/>
    </row>
    <row r="26" spans="1:20" x14ac:dyDescent="0.25">
      <c r="A26" s="40">
        <v>2014</v>
      </c>
      <c r="B26" s="54" t="s">
        <v>11</v>
      </c>
      <c r="C26" s="1">
        <v>62305</v>
      </c>
      <c r="D26" s="2">
        <v>9433.64</v>
      </c>
      <c r="E26" s="1">
        <v>9904</v>
      </c>
      <c r="F26" s="6">
        <v>1.61</v>
      </c>
      <c r="G26" s="6"/>
      <c r="H26" s="6"/>
      <c r="I26" s="6"/>
      <c r="J26" s="6"/>
      <c r="K26" s="6"/>
      <c r="L26" s="6"/>
      <c r="M26" s="1">
        <v>16</v>
      </c>
      <c r="N26" s="2">
        <v>207.19118890999999</v>
      </c>
      <c r="O26" s="1">
        <v>47</v>
      </c>
      <c r="P26" s="2">
        <v>171.26684399999999</v>
      </c>
      <c r="Q26" s="6">
        <v>5</v>
      </c>
      <c r="R26" s="2">
        <v>100.000066</v>
      </c>
      <c r="S26" s="18"/>
      <c r="T26" s="2"/>
    </row>
    <row r="27" spans="1:20" x14ac:dyDescent="0.25">
      <c r="A27" s="40">
        <v>2014</v>
      </c>
      <c r="B27" s="55" t="s">
        <v>12</v>
      </c>
      <c r="C27" s="1">
        <v>65536</v>
      </c>
      <c r="D27" s="2">
        <v>8361.4500000000007</v>
      </c>
      <c r="E27" s="1">
        <v>9659</v>
      </c>
      <c r="F27" s="6">
        <v>1.26</v>
      </c>
      <c r="G27" s="6"/>
      <c r="H27" s="6"/>
      <c r="I27" s="6"/>
      <c r="J27" s="6"/>
      <c r="K27" s="6"/>
      <c r="L27" s="6"/>
      <c r="M27" s="1">
        <v>12</v>
      </c>
      <c r="N27" s="2">
        <v>210.57764900000001</v>
      </c>
      <c r="O27" s="1">
        <v>60</v>
      </c>
      <c r="P27" s="2">
        <v>158.89039871</v>
      </c>
      <c r="Q27" s="6">
        <v>2</v>
      </c>
      <c r="R27" s="2">
        <v>81.870999999999995</v>
      </c>
      <c r="S27" s="18"/>
      <c r="T27" s="2"/>
    </row>
    <row r="28" spans="1:20" x14ac:dyDescent="0.25">
      <c r="A28" s="40">
        <v>2014</v>
      </c>
      <c r="B28" s="55" t="s">
        <v>13</v>
      </c>
      <c r="C28" s="1">
        <v>71781</v>
      </c>
      <c r="D28" s="2">
        <v>8426.14</v>
      </c>
      <c r="E28" s="1">
        <v>10275</v>
      </c>
      <c r="F28" s="6">
        <v>1.38</v>
      </c>
      <c r="G28" s="6"/>
      <c r="H28" s="6"/>
      <c r="I28" s="6"/>
      <c r="J28" s="6"/>
      <c r="K28" s="6"/>
      <c r="L28" s="6"/>
      <c r="M28" s="1">
        <v>25</v>
      </c>
      <c r="N28" s="2">
        <v>1276.29156577</v>
      </c>
      <c r="O28" s="1">
        <v>72</v>
      </c>
      <c r="P28" s="2">
        <v>257.91340398</v>
      </c>
      <c r="Q28" s="6">
        <v>1</v>
      </c>
      <c r="R28" s="2">
        <v>7.1030860000000002</v>
      </c>
      <c r="S28" s="18"/>
      <c r="T28" s="2"/>
    </row>
    <row r="29" spans="1:20" x14ac:dyDescent="0.25">
      <c r="A29" s="40">
        <v>2014</v>
      </c>
      <c r="B29" s="55" t="s">
        <v>14</v>
      </c>
      <c r="C29" s="1">
        <v>69531</v>
      </c>
      <c r="D29" s="2">
        <v>8984.91</v>
      </c>
      <c r="E29" s="1">
        <v>9729</v>
      </c>
      <c r="F29" s="6">
        <v>1.3</v>
      </c>
      <c r="G29" s="6"/>
      <c r="H29" s="6"/>
      <c r="I29" s="6"/>
      <c r="J29" s="6"/>
      <c r="K29" s="6"/>
      <c r="L29" s="6"/>
      <c r="M29" s="1">
        <v>13</v>
      </c>
      <c r="N29" s="2">
        <v>73.434386079999996</v>
      </c>
      <c r="O29" s="1">
        <v>76</v>
      </c>
      <c r="P29" s="2">
        <v>126.65370887</v>
      </c>
      <c r="Q29" s="6">
        <v>6</v>
      </c>
      <c r="R29" s="2">
        <v>58.457439999999998</v>
      </c>
      <c r="S29" s="18"/>
      <c r="T29" s="2"/>
    </row>
    <row r="30" spans="1:20" x14ac:dyDescent="0.25">
      <c r="A30" s="40">
        <v>2014</v>
      </c>
      <c r="B30" s="55" t="s">
        <v>15</v>
      </c>
      <c r="C30" s="1">
        <v>80470</v>
      </c>
      <c r="D30" s="2">
        <v>9105.1200000000008</v>
      </c>
      <c r="E30" s="1">
        <v>11162</v>
      </c>
      <c r="F30" s="6">
        <v>1.36</v>
      </c>
      <c r="G30" s="6"/>
      <c r="H30" s="6"/>
      <c r="I30" s="6"/>
      <c r="J30" s="6"/>
      <c r="K30" s="6"/>
      <c r="L30" s="6"/>
      <c r="M30" s="1">
        <v>11</v>
      </c>
      <c r="N30" s="2">
        <v>343.88137258</v>
      </c>
      <c r="O30" s="1">
        <v>93</v>
      </c>
      <c r="P30" s="2">
        <v>211.62745819</v>
      </c>
      <c r="Q30" s="6">
        <v>5</v>
      </c>
      <c r="R30" s="2">
        <v>289.64544000000001</v>
      </c>
      <c r="S30" s="18"/>
      <c r="T30" s="2"/>
    </row>
    <row r="31" spans="1:20" x14ac:dyDescent="0.25">
      <c r="A31" s="40">
        <v>2014</v>
      </c>
      <c r="B31" s="55" t="s">
        <v>16</v>
      </c>
      <c r="C31" s="1">
        <v>108071</v>
      </c>
      <c r="D31" s="2">
        <v>10103.879999999999</v>
      </c>
      <c r="E31" s="1">
        <v>10935</v>
      </c>
      <c r="F31" s="6">
        <v>1.46</v>
      </c>
      <c r="G31" s="6"/>
      <c r="H31" s="6"/>
      <c r="I31" s="6"/>
      <c r="J31" s="6"/>
      <c r="K31" s="6"/>
      <c r="L31" s="6"/>
      <c r="M31" s="1">
        <v>21</v>
      </c>
      <c r="N31" s="2">
        <v>239.90384754999999</v>
      </c>
      <c r="O31" s="1">
        <v>89</v>
      </c>
      <c r="P31" s="2">
        <v>209.1481143</v>
      </c>
      <c r="Q31" s="6">
        <v>2</v>
      </c>
      <c r="R31" s="2">
        <v>14.200001</v>
      </c>
      <c r="S31" s="6">
        <v>3</v>
      </c>
      <c r="T31" s="2">
        <v>3.0000000000000001E-6</v>
      </c>
    </row>
    <row r="32" spans="1:20" x14ac:dyDescent="0.25">
      <c r="A32" s="40">
        <v>2014</v>
      </c>
      <c r="B32" s="55" t="s">
        <v>17</v>
      </c>
      <c r="C32" s="1">
        <v>68039</v>
      </c>
      <c r="D32" s="2">
        <v>10368.91</v>
      </c>
      <c r="E32" s="1">
        <v>11857</v>
      </c>
      <c r="F32" s="6">
        <v>1.69</v>
      </c>
      <c r="G32" s="6"/>
      <c r="H32" s="6"/>
      <c r="I32" s="6"/>
      <c r="J32" s="6"/>
      <c r="K32" s="6"/>
      <c r="L32" s="6"/>
      <c r="M32" s="1">
        <v>49</v>
      </c>
      <c r="N32" s="2">
        <v>603.48077194999996</v>
      </c>
      <c r="O32" s="1">
        <v>101</v>
      </c>
      <c r="P32" s="2">
        <v>221.12699710000001</v>
      </c>
      <c r="Q32" s="6">
        <v>12</v>
      </c>
      <c r="R32" s="2">
        <v>610.61746000000005</v>
      </c>
      <c r="S32" s="18"/>
      <c r="T32" s="2"/>
    </row>
    <row r="33" spans="1:20" x14ac:dyDescent="0.25">
      <c r="A33" s="40">
        <v>2014</v>
      </c>
      <c r="B33" s="55" t="s">
        <v>18</v>
      </c>
      <c r="C33" s="1">
        <v>80722</v>
      </c>
      <c r="D33" s="2">
        <v>9355.51</v>
      </c>
      <c r="E33" s="1">
        <v>12341</v>
      </c>
      <c r="F33" s="6">
        <v>1.56</v>
      </c>
      <c r="G33" s="6"/>
      <c r="H33" s="6"/>
      <c r="I33" s="6"/>
      <c r="J33" s="6"/>
      <c r="K33" s="6"/>
      <c r="L33" s="6"/>
      <c r="M33" s="1">
        <v>32</v>
      </c>
      <c r="N33" s="2">
        <v>2340.8324327700002</v>
      </c>
      <c r="O33" s="1">
        <v>127</v>
      </c>
      <c r="P33" s="2">
        <v>267.80439001000002</v>
      </c>
      <c r="Q33" s="6">
        <v>9</v>
      </c>
      <c r="R33" s="2">
        <v>62.391835</v>
      </c>
      <c r="S33" s="18"/>
      <c r="T33" s="2"/>
    </row>
    <row r="34" spans="1:20" x14ac:dyDescent="0.25">
      <c r="A34" s="40">
        <v>2014</v>
      </c>
      <c r="B34" s="55" t="s">
        <v>19</v>
      </c>
      <c r="C34" s="1">
        <v>88592</v>
      </c>
      <c r="D34" s="2">
        <v>9628.23</v>
      </c>
      <c r="E34" s="1">
        <v>12420</v>
      </c>
      <c r="F34" s="6">
        <v>1.7</v>
      </c>
      <c r="G34" s="6"/>
      <c r="H34" s="6"/>
      <c r="I34" s="6"/>
      <c r="J34" s="6"/>
      <c r="K34" s="6"/>
      <c r="L34" s="6"/>
      <c r="M34" s="1">
        <v>49</v>
      </c>
      <c r="N34" s="2">
        <v>4911.9426567</v>
      </c>
      <c r="O34" s="1">
        <v>169</v>
      </c>
      <c r="P34" s="2">
        <v>383.15847731000002</v>
      </c>
      <c r="Q34" s="6">
        <v>11</v>
      </c>
      <c r="R34" s="2">
        <v>137.09</v>
      </c>
      <c r="S34" s="18"/>
      <c r="T34" s="2"/>
    </row>
    <row r="35" spans="1:20" x14ac:dyDescent="0.25">
      <c r="A35" s="40">
        <v>2014</v>
      </c>
      <c r="B35" s="55" t="s">
        <v>20</v>
      </c>
      <c r="C35" s="1">
        <v>98309</v>
      </c>
      <c r="D35" s="2">
        <v>11376.61</v>
      </c>
      <c r="E35" s="1">
        <v>12994</v>
      </c>
      <c r="F35" s="6">
        <v>1.49</v>
      </c>
      <c r="G35" s="6"/>
      <c r="H35" s="6"/>
      <c r="I35" s="6"/>
      <c r="J35" s="6"/>
      <c r="K35" s="6"/>
      <c r="L35" s="6"/>
      <c r="M35" s="1">
        <v>70</v>
      </c>
      <c r="N35" s="2">
        <v>1679.7997339200001</v>
      </c>
      <c r="O35" s="1">
        <v>133</v>
      </c>
      <c r="P35" s="2">
        <v>379.66034638999997</v>
      </c>
      <c r="Q35" s="6">
        <v>10</v>
      </c>
      <c r="R35" s="2">
        <v>277.48029400000001</v>
      </c>
      <c r="S35" s="6">
        <v>5</v>
      </c>
      <c r="T35" s="2">
        <v>5.0000000000000004E-6</v>
      </c>
    </row>
    <row r="36" spans="1:20" x14ac:dyDescent="0.25">
      <c r="A36" s="40">
        <v>2014</v>
      </c>
      <c r="B36" s="55" t="s">
        <v>21</v>
      </c>
      <c r="C36" s="1">
        <v>88668</v>
      </c>
      <c r="D36" s="2">
        <v>9002.09</v>
      </c>
      <c r="E36" s="1">
        <v>11398</v>
      </c>
      <c r="F36" s="6">
        <v>1.45</v>
      </c>
      <c r="G36" s="6"/>
      <c r="H36" s="6"/>
      <c r="I36" s="6"/>
      <c r="J36" s="6"/>
      <c r="K36" s="6"/>
      <c r="L36" s="6"/>
      <c r="M36" s="1">
        <v>57</v>
      </c>
      <c r="N36" s="2">
        <v>800.40046054000004</v>
      </c>
      <c r="O36" s="1">
        <v>125</v>
      </c>
      <c r="P36" s="2">
        <v>512.64377177999995</v>
      </c>
      <c r="Q36" s="6">
        <v>4</v>
      </c>
      <c r="R36" s="2">
        <v>113.562</v>
      </c>
      <c r="S36" s="6">
        <v>5</v>
      </c>
      <c r="T36" s="2">
        <v>5.0000000000000004E-6</v>
      </c>
    </row>
    <row r="37" spans="1:20" x14ac:dyDescent="0.25">
      <c r="A37" s="40">
        <v>2014</v>
      </c>
      <c r="B37" s="55" t="s">
        <v>22</v>
      </c>
      <c r="C37" s="1">
        <v>97067</v>
      </c>
      <c r="D37" s="2">
        <v>10440.42</v>
      </c>
      <c r="E37" s="1">
        <v>12694</v>
      </c>
      <c r="F37" s="6">
        <v>1.4</v>
      </c>
      <c r="G37" s="6"/>
      <c r="H37" s="6"/>
      <c r="I37" s="6"/>
      <c r="J37" s="6"/>
      <c r="K37" s="6"/>
      <c r="L37" s="6"/>
      <c r="M37" s="1">
        <v>61</v>
      </c>
      <c r="N37" s="2">
        <v>2774.9307406299999</v>
      </c>
      <c r="O37" s="1">
        <v>126</v>
      </c>
      <c r="P37" s="2">
        <v>501.46528817000001</v>
      </c>
      <c r="Q37" s="6">
        <v>8</v>
      </c>
      <c r="R37" s="2">
        <v>176.192001</v>
      </c>
      <c r="S37" s="18"/>
      <c r="T37" s="2"/>
    </row>
    <row r="38" spans="1:20" x14ac:dyDescent="0.25">
      <c r="A38" s="40"/>
      <c r="B38" s="40"/>
      <c r="C38" s="67"/>
      <c r="D38" s="68"/>
      <c r="E38" s="67"/>
      <c r="F38" s="69"/>
      <c r="G38" s="33"/>
      <c r="H38" s="33"/>
      <c r="I38" s="33"/>
      <c r="J38" s="33"/>
      <c r="K38" s="33"/>
      <c r="L38" s="33"/>
      <c r="M38" s="1"/>
      <c r="N38" s="70"/>
      <c r="O38" s="1"/>
      <c r="P38" s="2"/>
      <c r="R38" s="2"/>
      <c r="S38" s="71"/>
      <c r="T38" s="2"/>
    </row>
    <row r="39" spans="1:20" x14ac:dyDescent="0.25">
      <c r="A39" s="40"/>
      <c r="B39" s="40"/>
      <c r="C39" s="51"/>
      <c r="D39" s="52"/>
      <c r="E39" s="51"/>
      <c r="F39" s="53"/>
      <c r="G39" s="33"/>
      <c r="H39" s="33"/>
      <c r="I39" s="33"/>
      <c r="J39" s="33"/>
      <c r="K39" s="33"/>
      <c r="L39" s="33"/>
      <c r="M39" s="1"/>
      <c r="N39" s="72"/>
      <c r="O39" s="1"/>
      <c r="P39" s="2"/>
      <c r="Q39" s="66"/>
      <c r="R39" s="2"/>
      <c r="S39" s="3"/>
      <c r="T39" s="2"/>
    </row>
    <row r="40" spans="1:20" x14ac:dyDescent="0.25">
      <c r="A40" s="40">
        <v>2015</v>
      </c>
      <c r="B40" s="54" t="s">
        <v>11</v>
      </c>
      <c r="C40" s="1">
        <v>97341</v>
      </c>
      <c r="D40" s="2">
        <v>10159.709999999999</v>
      </c>
      <c r="E40" s="1">
        <v>12068</v>
      </c>
      <c r="F40" s="6">
        <v>1.26</v>
      </c>
      <c r="G40" s="6"/>
      <c r="H40" s="6"/>
      <c r="I40" s="6"/>
      <c r="J40" s="6"/>
      <c r="K40" s="6"/>
      <c r="L40" s="6"/>
      <c r="M40" s="1">
        <v>53</v>
      </c>
      <c r="N40" s="2">
        <v>1245.5552421699999</v>
      </c>
      <c r="O40" s="1">
        <v>190</v>
      </c>
      <c r="P40" s="2">
        <v>477.60321183000002</v>
      </c>
      <c r="Q40" s="6">
        <v>10</v>
      </c>
      <c r="R40" s="2">
        <v>56.912199000000001</v>
      </c>
      <c r="S40" s="58"/>
      <c r="T40" s="2"/>
    </row>
    <row r="41" spans="1:20" x14ac:dyDescent="0.25">
      <c r="A41" s="40">
        <v>2015</v>
      </c>
      <c r="B41" s="55" t="s">
        <v>12</v>
      </c>
      <c r="C41" s="1">
        <v>86814</v>
      </c>
      <c r="D41" s="2">
        <v>8578.9500000000007</v>
      </c>
      <c r="E41" s="1">
        <v>11817</v>
      </c>
      <c r="F41" s="6">
        <v>1.37</v>
      </c>
      <c r="G41" s="6"/>
      <c r="H41" s="6"/>
      <c r="I41" s="6"/>
      <c r="J41" s="6"/>
      <c r="K41" s="6"/>
      <c r="L41" s="6"/>
      <c r="M41" s="1">
        <v>54</v>
      </c>
      <c r="N41" s="2">
        <v>1395.24718418</v>
      </c>
      <c r="O41" s="1">
        <v>125</v>
      </c>
      <c r="P41" s="2">
        <v>286.69940386000002</v>
      </c>
      <c r="Q41" s="6">
        <v>4</v>
      </c>
      <c r="R41" s="2">
        <v>56.48</v>
      </c>
      <c r="S41" s="58"/>
      <c r="T41" s="2"/>
    </row>
    <row r="42" spans="1:20" x14ac:dyDescent="0.25">
      <c r="A42" s="40">
        <v>2015</v>
      </c>
      <c r="B42" s="55" t="s">
        <v>13</v>
      </c>
      <c r="C42" s="1">
        <v>106130</v>
      </c>
      <c r="D42" s="2">
        <v>10054.35</v>
      </c>
      <c r="E42" s="1">
        <v>13482</v>
      </c>
      <c r="F42" s="6">
        <v>1.56</v>
      </c>
      <c r="G42" s="6"/>
      <c r="H42" s="6"/>
      <c r="I42" s="6"/>
      <c r="J42" s="6"/>
      <c r="K42" s="6"/>
      <c r="L42" s="6"/>
      <c r="M42" s="1">
        <v>90</v>
      </c>
      <c r="N42" s="2">
        <v>46922.452252670002</v>
      </c>
      <c r="O42" s="1">
        <v>122</v>
      </c>
      <c r="P42" s="2">
        <v>281.8430055</v>
      </c>
      <c r="Q42" s="6">
        <v>12</v>
      </c>
      <c r="R42" s="2">
        <v>66.469825</v>
      </c>
      <c r="S42" s="58"/>
      <c r="T42" s="2"/>
    </row>
    <row r="43" spans="1:20" x14ac:dyDescent="0.25">
      <c r="A43" s="40">
        <v>2015</v>
      </c>
      <c r="B43" s="55" t="s">
        <v>14</v>
      </c>
      <c r="C43" s="1">
        <v>91344</v>
      </c>
      <c r="D43" s="2">
        <v>9507.85</v>
      </c>
      <c r="E43" s="1">
        <v>12281</v>
      </c>
      <c r="F43" s="6">
        <v>1.38</v>
      </c>
      <c r="G43" s="6"/>
      <c r="H43" s="6"/>
      <c r="I43" s="6"/>
      <c r="J43" s="6"/>
      <c r="K43" s="6"/>
      <c r="L43" s="6"/>
      <c r="M43" s="1">
        <v>56</v>
      </c>
      <c r="N43" s="2">
        <v>7977.7183534799997</v>
      </c>
      <c r="O43" s="1">
        <v>103</v>
      </c>
      <c r="P43" s="2">
        <v>172.27523764</v>
      </c>
      <c r="Q43" s="6">
        <v>13</v>
      </c>
      <c r="R43" s="2">
        <v>555.04672700000003</v>
      </c>
      <c r="S43" s="58"/>
      <c r="T43" s="2"/>
    </row>
    <row r="44" spans="1:20" x14ac:dyDescent="0.25">
      <c r="A44" s="40">
        <v>2015</v>
      </c>
      <c r="B44" s="55" t="s">
        <v>15</v>
      </c>
      <c r="C44" s="1">
        <v>107044</v>
      </c>
      <c r="D44" s="2">
        <v>9236.42</v>
      </c>
      <c r="E44" s="1">
        <v>14455</v>
      </c>
      <c r="F44" s="6">
        <v>1.25</v>
      </c>
      <c r="G44" s="6"/>
      <c r="H44" s="6"/>
      <c r="I44" s="6"/>
      <c r="J44" s="6"/>
      <c r="K44" s="6"/>
      <c r="L44" s="6"/>
      <c r="M44" s="1">
        <v>61</v>
      </c>
      <c r="N44" s="2">
        <v>7901.3137930100002</v>
      </c>
      <c r="O44" s="1">
        <v>122</v>
      </c>
      <c r="P44" s="2">
        <v>177.83890779999999</v>
      </c>
      <c r="Q44" s="6">
        <v>7</v>
      </c>
      <c r="R44" s="2">
        <v>82.817952000000005</v>
      </c>
      <c r="S44" s="58"/>
      <c r="T44" s="2"/>
    </row>
    <row r="45" spans="1:20" x14ac:dyDescent="0.25">
      <c r="A45" s="40">
        <v>2015</v>
      </c>
      <c r="B45" s="55" t="s">
        <v>16</v>
      </c>
      <c r="C45" s="1">
        <v>132587</v>
      </c>
      <c r="D45" s="2">
        <v>13742.45</v>
      </c>
      <c r="E45" s="1">
        <v>16358</v>
      </c>
      <c r="F45" s="6">
        <v>1.78</v>
      </c>
      <c r="G45" s="6"/>
      <c r="H45" s="6"/>
      <c r="I45" s="6"/>
      <c r="J45" s="6"/>
      <c r="K45" s="6"/>
      <c r="L45" s="6"/>
      <c r="M45" s="1">
        <v>61</v>
      </c>
      <c r="N45" s="2">
        <v>5611.0576933499997</v>
      </c>
      <c r="O45" s="1">
        <v>140</v>
      </c>
      <c r="P45" s="2">
        <v>391.52903643000002</v>
      </c>
      <c r="Q45" s="6">
        <v>9</v>
      </c>
      <c r="R45" s="2">
        <v>136.47251600000001</v>
      </c>
      <c r="S45" s="58"/>
      <c r="T45" s="2"/>
    </row>
    <row r="46" spans="1:20" x14ac:dyDescent="0.25">
      <c r="A46" s="40">
        <v>2015</v>
      </c>
      <c r="B46" s="55" t="s">
        <v>17</v>
      </c>
      <c r="C46" s="1">
        <v>100296</v>
      </c>
      <c r="D46" s="2">
        <v>9823.33</v>
      </c>
      <c r="E46" s="1">
        <v>17165</v>
      </c>
      <c r="F46" s="6">
        <v>1.55</v>
      </c>
      <c r="G46" s="6"/>
      <c r="H46" s="6"/>
      <c r="I46" s="6"/>
      <c r="J46" s="6"/>
      <c r="K46" s="6"/>
      <c r="L46" s="6"/>
      <c r="M46" s="1">
        <v>130</v>
      </c>
      <c r="N46" s="2">
        <v>3170.5917106699999</v>
      </c>
      <c r="O46" s="1">
        <v>133</v>
      </c>
      <c r="P46" s="2">
        <v>208.51874799000001</v>
      </c>
      <c r="Q46" s="6">
        <v>14</v>
      </c>
      <c r="R46" s="2">
        <v>349.96332699999999</v>
      </c>
      <c r="S46" s="58"/>
      <c r="T46" s="2"/>
    </row>
    <row r="47" spans="1:20" x14ac:dyDescent="0.25">
      <c r="A47" s="40">
        <v>2015</v>
      </c>
      <c r="B47" s="55" t="s">
        <v>18</v>
      </c>
      <c r="C47" s="1">
        <v>106934</v>
      </c>
      <c r="D47" s="2">
        <v>9915.2099999999991</v>
      </c>
      <c r="E47" s="1">
        <v>15815</v>
      </c>
      <c r="F47" s="6">
        <v>1.47</v>
      </c>
      <c r="G47" s="6"/>
      <c r="H47" s="6"/>
      <c r="I47" s="6"/>
      <c r="J47" s="6"/>
      <c r="K47" s="6"/>
      <c r="L47" s="6"/>
      <c r="M47" s="1">
        <v>110</v>
      </c>
      <c r="N47" s="2">
        <v>6175.8013330200001</v>
      </c>
      <c r="O47" s="1">
        <v>152</v>
      </c>
      <c r="P47" s="2">
        <v>276.72682420000001</v>
      </c>
      <c r="Q47" s="6">
        <v>20</v>
      </c>
      <c r="R47" s="2">
        <v>132.080476</v>
      </c>
      <c r="S47" s="58"/>
      <c r="T47" s="2"/>
    </row>
    <row r="48" spans="1:20" x14ac:dyDescent="0.25">
      <c r="A48" s="40">
        <v>2015</v>
      </c>
      <c r="B48" s="55" t="s">
        <v>19</v>
      </c>
      <c r="C48" s="1">
        <v>102694</v>
      </c>
      <c r="D48" s="2">
        <v>10117.84</v>
      </c>
      <c r="E48" s="1">
        <v>15650</v>
      </c>
      <c r="F48" s="6">
        <v>1.61</v>
      </c>
      <c r="G48" s="6"/>
      <c r="H48" s="6"/>
      <c r="I48" s="6"/>
      <c r="J48" s="6"/>
      <c r="K48" s="6"/>
      <c r="L48" s="6"/>
      <c r="M48" s="1">
        <v>114</v>
      </c>
      <c r="N48" s="2">
        <v>2797.6260702300001</v>
      </c>
      <c r="O48" s="1">
        <v>154</v>
      </c>
      <c r="P48" s="2">
        <v>305.48340229000002</v>
      </c>
      <c r="Q48" s="6">
        <v>13</v>
      </c>
      <c r="R48" s="2">
        <v>2686.3465209999999</v>
      </c>
      <c r="S48" s="58"/>
      <c r="T48" s="2"/>
    </row>
    <row r="49" spans="1:20" x14ac:dyDescent="0.25">
      <c r="A49" s="73">
        <v>2015</v>
      </c>
      <c r="B49" s="74" t="s">
        <v>20</v>
      </c>
      <c r="C49" s="1">
        <v>116299</v>
      </c>
      <c r="D49" s="2">
        <v>12155.88</v>
      </c>
      <c r="E49" s="1">
        <v>15519</v>
      </c>
      <c r="F49" s="6">
        <v>1.5</v>
      </c>
      <c r="G49" s="6"/>
      <c r="H49" s="6"/>
      <c r="I49" s="6"/>
      <c r="J49" s="6"/>
      <c r="K49" s="6"/>
      <c r="L49" s="6"/>
      <c r="M49" s="1">
        <v>179</v>
      </c>
      <c r="N49" s="2">
        <v>4283.7299076400004</v>
      </c>
      <c r="O49" s="1">
        <v>130</v>
      </c>
      <c r="P49" s="2">
        <v>413.80296440000001</v>
      </c>
      <c r="Q49" s="6">
        <v>8</v>
      </c>
      <c r="R49" s="2">
        <v>98.080230999999998</v>
      </c>
      <c r="S49" s="75"/>
      <c r="T49" s="2"/>
    </row>
    <row r="50" spans="1:20" x14ac:dyDescent="0.25">
      <c r="A50" s="14">
        <v>2015</v>
      </c>
      <c r="B50" s="76" t="s">
        <v>21</v>
      </c>
      <c r="C50" s="1">
        <v>106040</v>
      </c>
      <c r="D50" s="2">
        <v>9902.33</v>
      </c>
      <c r="E50" s="1">
        <v>15034</v>
      </c>
      <c r="F50" s="6">
        <v>1.36</v>
      </c>
      <c r="G50" s="6"/>
      <c r="H50" s="6"/>
      <c r="I50" s="6"/>
      <c r="J50" s="6"/>
      <c r="K50" s="6"/>
      <c r="L50" s="6"/>
      <c r="M50" s="1">
        <v>126</v>
      </c>
      <c r="N50" s="2">
        <v>4740.6838481699997</v>
      </c>
      <c r="O50" s="1">
        <v>133</v>
      </c>
      <c r="P50" s="2">
        <v>336.90838759000002</v>
      </c>
      <c r="Q50" s="6">
        <v>16</v>
      </c>
      <c r="R50" s="2">
        <v>1090.692149</v>
      </c>
      <c r="S50" s="77"/>
      <c r="T50" s="2"/>
    </row>
    <row r="51" spans="1:20" x14ac:dyDescent="0.25">
      <c r="A51" s="14">
        <v>2015</v>
      </c>
      <c r="B51" s="76" t="s">
        <v>22</v>
      </c>
      <c r="C51" s="1">
        <v>124736</v>
      </c>
      <c r="D51" s="2">
        <v>11492.19</v>
      </c>
      <c r="E51" s="1">
        <v>16403</v>
      </c>
      <c r="F51" s="6">
        <v>1.65</v>
      </c>
      <c r="G51" s="6"/>
      <c r="H51" s="6"/>
      <c r="I51" s="6"/>
      <c r="J51" s="6"/>
      <c r="K51" s="6"/>
      <c r="L51" s="6"/>
      <c r="M51" s="1">
        <v>130</v>
      </c>
      <c r="N51" s="2">
        <v>11139.086035120001</v>
      </c>
      <c r="O51" s="1">
        <v>151</v>
      </c>
      <c r="P51" s="2">
        <v>292.01691302</v>
      </c>
      <c r="Q51" s="6">
        <v>19</v>
      </c>
      <c r="R51" s="2">
        <v>1832.1478480000001</v>
      </c>
      <c r="S51" s="77"/>
      <c r="T51" s="2"/>
    </row>
    <row r="52" spans="1:20" ht="13" x14ac:dyDescent="0.3">
      <c r="A52" s="15"/>
      <c r="B52" s="15"/>
      <c r="C52" s="78">
        <f>SUM(C40:C51)</f>
        <v>1278259</v>
      </c>
      <c r="D52" s="78">
        <f>SUM(D40:D51)</f>
        <v>124686.51</v>
      </c>
      <c r="E52" s="79">
        <f t="shared" ref="E52:F52" si="0">SUM(E40:E51)</f>
        <v>176047</v>
      </c>
      <c r="F52" s="79">
        <f t="shared" si="0"/>
        <v>17.739999999999998</v>
      </c>
      <c r="G52" s="79"/>
      <c r="H52" s="79"/>
      <c r="I52" s="79"/>
      <c r="J52" s="79"/>
      <c r="K52" s="79"/>
      <c r="L52" s="79"/>
      <c r="M52" s="1"/>
      <c r="N52" s="70"/>
      <c r="O52" s="1"/>
      <c r="P52" s="2"/>
      <c r="R52" s="2"/>
      <c r="S52" s="18"/>
      <c r="T52" s="2"/>
    </row>
    <row r="53" spans="1:20" x14ac:dyDescent="0.25">
      <c r="A53" s="18"/>
      <c r="B53" s="18"/>
      <c r="C53" s="18"/>
      <c r="D53" s="43"/>
      <c r="E53" s="18"/>
      <c r="F53" s="18"/>
      <c r="G53" s="18"/>
      <c r="H53" s="18"/>
      <c r="I53" s="18"/>
      <c r="J53" s="18"/>
      <c r="K53" s="18"/>
      <c r="L53" s="18"/>
      <c r="M53" s="1"/>
      <c r="N53" s="43"/>
      <c r="O53" s="1"/>
      <c r="P53" s="2"/>
      <c r="Q53" s="18"/>
      <c r="R53" s="2"/>
      <c r="S53" s="18"/>
      <c r="T53" s="2"/>
    </row>
    <row r="54" spans="1:20" x14ac:dyDescent="0.25">
      <c r="A54" s="40">
        <v>2016</v>
      </c>
      <c r="B54" s="54" t="s">
        <v>11</v>
      </c>
      <c r="C54" s="1">
        <v>103758</v>
      </c>
      <c r="D54" s="2">
        <v>10066.6</v>
      </c>
      <c r="E54" s="1">
        <v>14088</v>
      </c>
      <c r="F54" s="6">
        <v>1.25</v>
      </c>
      <c r="G54" s="6"/>
      <c r="H54" s="6"/>
      <c r="I54" s="6"/>
      <c r="J54" s="6"/>
      <c r="K54" s="6"/>
      <c r="L54" s="6"/>
      <c r="M54" s="1">
        <v>127</v>
      </c>
      <c r="N54" s="2">
        <v>7715.1757394599999</v>
      </c>
      <c r="O54" s="1">
        <v>155</v>
      </c>
      <c r="P54" s="2">
        <v>326.95397285000001</v>
      </c>
      <c r="Q54" s="6">
        <v>17</v>
      </c>
      <c r="R54" s="2">
        <v>1896.5199230000001</v>
      </c>
      <c r="S54" s="18"/>
      <c r="T54" s="2"/>
    </row>
    <row r="55" spans="1:20" x14ac:dyDescent="0.25">
      <c r="A55" s="40">
        <v>2016</v>
      </c>
      <c r="B55" s="55" t="s">
        <v>12</v>
      </c>
      <c r="C55" s="1">
        <v>110867</v>
      </c>
      <c r="D55" s="2">
        <v>9952.27</v>
      </c>
      <c r="E55" s="1">
        <v>15795</v>
      </c>
      <c r="F55" s="6">
        <v>1.28</v>
      </c>
      <c r="G55" s="6"/>
      <c r="H55" s="6"/>
      <c r="I55" s="6"/>
      <c r="J55" s="6"/>
      <c r="K55" s="6"/>
      <c r="L55" s="6"/>
      <c r="M55" s="1">
        <v>111</v>
      </c>
      <c r="N55" s="2">
        <v>6424.9707569100001</v>
      </c>
      <c r="O55" s="1">
        <v>180</v>
      </c>
      <c r="P55" s="2">
        <v>407.06930161000002</v>
      </c>
      <c r="Q55" s="6">
        <v>21</v>
      </c>
      <c r="R55" s="2">
        <v>468.65132699999998</v>
      </c>
      <c r="S55" s="18"/>
      <c r="T55" s="2"/>
    </row>
    <row r="56" spans="1:20" x14ac:dyDescent="0.25">
      <c r="A56" s="40">
        <v>2016</v>
      </c>
      <c r="B56" s="55" t="s">
        <v>13</v>
      </c>
      <c r="C56" s="1">
        <v>116847</v>
      </c>
      <c r="D56" s="2">
        <v>11644.58</v>
      </c>
      <c r="E56" s="1">
        <v>16694</v>
      </c>
      <c r="F56" s="6">
        <v>1.28</v>
      </c>
      <c r="G56" s="6"/>
      <c r="H56" s="6"/>
      <c r="I56" s="6"/>
      <c r="J56" s="6"/>
      <c r="K56" s="6"/>
      <c r="L56" s="6"/>
      <c r="M56" s="1">
        <v>114</v>
      </c>
      <c r="N56" s="2">
        <v>7444.2903638899998</v>
      </c>
      <c r="O56" s="1">
        <v>154</v>
      </c>
      <c r="P56" s="2">
        <v>596.73618285999999</v>
      </c>
      <c r="Q56" s="6">
        <v>11</v>
      </c>
      <c r="R56" s="2">
        <v>761.47546899999998</v>
      </c>
      <c r="S56" s="18"/>
      <c r="T56" s="2"/>
    </row>
    <row r="57" spans="1:20" x14ac:dyDescent="0.25">
      <c r="A57" s="40">
        <v>2016</v>
      </c>
      <c r="B57" s="55" t="s">
        <v>14</v>
      </c>
      <c r="C57" s="1">
        <v>107562</v>
      </c>
      <c r="D57" s="2">
        <v>10725.53</v>
      </c>
      <c r="E57" s="1">
        <v>14966</v>
      </c>
      <c r="F57" s="6">
        <v>1.23</v>
      </c>
      <c r="G57" s="6"/>
      <c r="H57" s="6"/>
      <c r="I57" s="6"/>
      <c r="J57" s="6"/>
      <c r="K57" s="6"/>
      <c r="L57" s="6"/>
      <c r="M57" s="1">
        <v>93</v>
      </c>
      <c r="N57" s="2">
        <v>2403.0985425399999</v>
      </c>
      <c r="O57" s="1">
        <v>163</v>
      </c>
      <c r="P57" s="2">
        <v>315.50219377000002</v>
      </c>
      <c r="Q57" s="6">
        <v>38</v>
      </c>
      <c r="R57" s="2">
        <v>14298.900744</v>
      </c>
      <c r="S57" s="18"/>
      <c r="T57" s="2"/>
    </row>
    <row r="58" spans="1:20" x14ac:dyDescent="0.25">
      <c r="A58" s="40">
        <v>2016</v>
      </c>
      <c r="B58" s="55" t="s">
        <v>15</v>
      </c>
      <c r="C58" s="1">
        <v>120095</v>
      </c>
      <c r="D58" s="2">
        <v>12726.48</v>
      </c>
      <c r="E58" s="1">
        <v>17017</v>
      </c>
      <c r="F58" s="6">
        <v>1.6</v>
      </c>
      <c r="G58" s="6"/>
      <c r="H58" s="6"/>
      <c r="I58" s="6"/>
      <c r="J58" s="6"/>
      <c r="K58" s="6"/>
      <c r="L58" s="6"/>
      <c r="M58" s="1">
        <v>141</v>
      </c>
      <c r="N58" s="2">
        <v>4461.8385316200001</v>
      </c>
      <c r="O58" s="1">
        <v>187</v>
      </c>
      <c r="P58" s="2">
        <v>351.51190260999999</v>
      </c>
      <c r="Q58" s="6">
        <v>14</v>
      </c>
      <c r="R58" s="2">
        <v>470.36017299999997</v>
      </c>
      <c r="S58" s="18"/>
      <c r="T58" s="2"/>
    </row>
    <row r="59" spans="1:20" x14ac:dyDescent="0.25">
      <c r="A59" s="40">
        <v>2016</v>
      </c>
      <c r="B59" s="55" t="s">
        <v>16</v>
      </c>
      <c r="C59" s="1">
        <v>144732</v>
      </c>
      <c r="D59" s="2">
        <v>17452.48</v>
      </c>
      <c r="E59" s="1">
        <v>18251</v>
      </c>
      <c r="F59" s="6">
        <v>1.65</v>
      </c>
      <c r="G59" s="6"/>
      <c r="H59" s="6"/>
      <c r="I59" s="6"/>
      <c r="J59" s="6"/>
      <c r="K59" s="6"/>
      <c r="L59" s="6"/>
      <c r="M59" s="1">
        <v>120</v>
      </c>
      <c r="N59" s="2">
        <v>2600.1557877700002</v>
      </c>
      <c r="O59" s="1">
        <v>175</v>
      </c>
      <c r="P59" s="2">
        <v>360.47090763</v>
      </c>
      <c r="Q59" s="6">
        <v>18</v>
      </c>
      <c r="R59" s="2">
        <v>1341.043662</v>
      </c>
      <c r="S59" s="18"/>
      <c r="T59" s="2"/>
    </row>
    <row r="60" spans="1:20" x14ac:dyDescent="0.25">
      <c r="A60" s="40">
        <v>2016</v>
      </c>
      <c r="B60" s="55" t="s">
        <v>17</v>
      </c>
      <c r="C60" s="1">
        <v>91261</v>
      </c>
      <c r="D60" s="2">
        <v>15235.19</v>
      </c>
      <c r="E60" s="1">
        <v>16782</v>
      </c>
      <c r="F60" s="6">
        <v>1.33</v>
      </c>
      <c r="G60" s="6"/>
      <c r="H60" s="6"/>
      <c r="I60" s="6"/>
      <c r="J60" s="6"/>
      <c r="K60" s="6"/>
      <c r="L60" s="6"/>
      <c r="M60" s="1">
        <v>147</v>
      </c>
      <c r="N60" s="2">
        <v>2376.0032294399998</v>
      </c>
      <c r="O60" s="1">
        <v>189</v>
      </c>
      <c r="P60" s="2">
        <v>311.76693125000003</v>
      </c>
      <c r="Q60" s="6">
        <v>12</v>
      </c>
      <c r="R60" s="2">
        <v>78.893246000000005</v>
      </c>
      <c r="S60" s="18"/>
      <c r="T60" s="2"/>
    </row>
    <row r="61" spans="1:20" x14ac:dyDescent="0.25">
      <c r="A61" s="40">
        <v>2016</v>
      </c>
      <c r="B61" s="55" t="s">
        <v>18</v>
      </c>
      <c r="C61" s="1">
        <v>111511</v>
      </c>
      <c r="D61" s="2">
        <v>16310.64</v>
      </c>
      <c r="E61" s="1">
        <v>18736</v>
      </c>
      <c r="F61" s="6">
        <v>1.52</v>
      </c>
      <c r="G61" s="6"/>
      <c r="H61" s="6"/>
      <c r="I61" s="6"/>
      <c r="J61" s="6"/>
      <c r="K61" s="6"/>
      <c r="L61" s="6"/>
      <c r="M61" s="1">
        <v>157</v>
      </c>
      <c r="N61" s="2">
        <v>3552.0097507400001</v>
      </c>
      <c r="O61" s="1">
        <v>158</v>
      </c>
      <c r="P61" s="2">
        <v>238.55951228999999</v>
      </c>
      <c r="Q61" s="6">
        <v>26</v>
      </c>
      <c r="R61" s="2">
        <v>2428.321148</v>
      </c>
      <c r="S61" s="18"/>
      <c r="T61" s="2"/>
    </row>
    <row r="62" spans="1:20" x14ac:dyDescent="0.25">
      <c r="A62" s="40">
        <v>2016</v>
      </c>
      <c r="B62" s="55" t="s">
        <v>19</v>
      </c>
      <c r="C62" s="1">
        <v>117546</v>
      </c>
      <c r="D62" s="2">
        <v>14820.39</v>
      </c>
      <c r="E62" s="1">
        <v>17709</v>
      </c>
      <c r="F62" s="6">
        <v>1.39</v>
      </c>
      <c r="G62" s="6"/>
      <c r="H62" s="6"/>
      <c r="I62" s="6"/>
      <c r="J62" s="6"/>
      <c r="K62" s="6"/>
      <c r="L62" s="6"/>
      <c r="M62" s="1">
        <v>111</v>
      </c>
      <c r="N62" s="2">
        <v>2833.2792977300001</v>
      </c>
      <c r="O62" s="1">
        <v>175</v>
      </c>
      <c r="P62" s="2">
        <v>294.44737601999998</v>
      </c>
      <c r="Q62" s="6">
        <v>27</v>
      </c>
      <c r="R62" s="2">
        <v>1727.5737790000001</v>
      </c>
      <c r="S62" s="18"/>
      <c r="T62" s="2"/>
    </row>
    <row r="63" spans="1:20" x14ac:dyDescent="0.25">
      <c r="A63" s="40">
        <v>2016</v>
      </c>
      <c r="B63" s="74" t="s">
        <v>20</v>
      </c>
      <c r="C63" s="1">
        <v>118609</v>
      </c>
      <c r="D63" s="2">
        <v>16539.310000000001</v>
      </c>
      <c r="E63" s="1">
        <v>17145</v>
      </c>
      <c r="F63" s="6">
        <v>1.27</v>
      </c>
      <c r="G63" s="6"/>
      <c r="H63" s="6"/>
      <c r="I63" s="6"/>
      <c r="J63" s="6"/>
      <c r="K63" s="6"/>
      <c r="L63" s="6"/>
      <c r="M63" s="1">
        <v>147</v>
      </c>
      <c r="N63" s="2">
        <v>5353.7779493400003</v>
      </c>
      <c r="O63" s="1">
        <v>154</v>
      </c>
      <c r="P63" s="2">
        <v>143.23311738999999</v>
      </c>
      <c r="Q63" s="6">
        <v>28</v>
      </c>
      <c r="R63" s="2">
        <v>633.55955200000005</v>
      </c>
      <c r="S63" s="18"/>
      <c r="T63" s="2"/>
    </row>
    <row r="64" spans="1:20" x14ac:dyDescent="0.25">
      <c r="A64" s="40">
        <v>2016</v>
      </c>
      <c r="B64" s="76" t="s">
        <v>21</v>
      </c>
      <c r="C64" s="1">
        <v>127419</v>
      </c>
      <c r="D64" s="2">
        <v>15296.84</v>
      </c>
      <c r="E64" s="1">
        <v>18157</v>
      </c>
      <c r="F64" s="6">
        <v>1.51</v>
      </c>
      <c r="G64" s="6"/>
      <c r="H64" s="6"/>
      <c r="I64" s="6"/>
      <c r="J64" s="6"/>
      <c r="K64" s="6"/>
      <c r="L64" s="6"/>
      <c r="M64" s="1">
        <v>139</v>
      </c>
      <c r="N64" s="2">
        <v>2638.3805608399998</v>
      </c>
      <c r="O64" s="1">
        <v>203</v>
      </c>
      <c r="P64" s="2">
        <v>320.42229493999997</v>
      </c>
      <c r="Q64" s="6">
        <v>23</v>
      </c>
      <c r="R64" s="2">
        <v>1507.179961</v>
      </c>
      <c r="S64" s="18"/>
      <c r="T64" s="2"/>
    </row>
    <row r="65" spans="1:20" x14ac:dyDescent="0.25">
      <c r="A65" s="40">
        <v>2016</v>
      </c>
      <c r="B65" s="76" t="s">
        <v>22</v>
      </c>
      <c r="C65" s="1">
        <v>131250</v>
      </c>
      <c r="D65" s="2">
        <v>14975.23</v>
      </c>
      <c r="E65" s="1">
        <v>17593</v>
      </c>
      <c r="F65" s="6">
        <v>1.36</v>
      </c>
      <c r="G65" s="6"/>
      <c r="H65" s="6"/>
      <c r="I65" s="6"/>
      <c r="J65" s="6"/>
      <c r="K65" s="6"/>
      <c r="L65" s="6"/>
      <c r="M65" s="1">
        <v>134</v>
      </c>
      <c r="N65" s="2">
        <v>2100.63608411</v>
      </c>
      <c r="O65" s="1">
        <v>176</v>
      </c>
      <c r="P65" s="2">
        <v>304.18667199999999</v>
      </c>
      <c r="Q65" s="6">
        <v>6</v>
      </c>
      <c r="R65" s="2">
        <v>22.687512999999999</v>
      </c>
      <c r="S65" s="18"/>
      <c r="T65" s="2"/>
    </row>
    <row r="66" spans="1:20" ht="13" x14ac:dyDescent="0.3">
      <c r="A66" s="18"/>
      <c r="B66" s="18"/>
      <c r="C66" s="31">
        <f>SUM(C54:C65)</f>
        <v>1401457</v>
      </c>
      <c r="D66" s="31">
        <f>SUM(D54:D65)</f>
        <v>165745.54</v>
      </c>
      <c r="E66" s="80">
        <f t="shared" ref="E66:F66" si="1">SUM(E54:E65)</f>
        <v>202933</v>
      </c>
      <c r="F66" s="81">
        <f t="shared" si="1"/>
        <v>16.670000000000002</v>
      </c>
      <c r="G66" s="81"/>
      <c r="H66" s="81"/>
      <c r="I66" s="81"/>
      <c r="J66" s="81"/>
      <c r="K66" s="81"/>
      <c r="L66" s="81"/>
      <c r="M66" s="1"/>
      <c r="N66" s="70"/>
      <c r="O66" s="1"/>
      <c r="P66" s="2"/>
      <c r="R66" s="2"/>
      <c r="S66" s="18"/>
      <c r="T66" s="2"/>
    </row>
    <row r="67" spans="1:20" x14ac:dyDescent="0.25">
      <c r="A67" s="18"/>
      <c r="B67" s="18"/>
      <c r="C67" s="18"/>
      <c r="D67" s="43"/>
      <c r="E67" s="18"/>
      <c r="F67" s="18"/>
      <c r="G67" s="18"/>
      <c r="H67" s="18"/>
      <c r="I67" s="18"/>
      <c r="J67" s="18"/>
      <c r="K67" s="18"/>
      <c r="L67" s="18"/>
      <c r="M67" s="1"/>
      <c r="N67" s="43"/>
      <c r="O67" s="1"/>
      <c r="P67" s="2"/>
      <c r="Q67" s="18"/>
      <c r="R67" s="2"/>
      <c r="S67" s="18"/>
      <c r="T67" s="2"/>
    </row>
    <row r="68" spans="1:20" x14ac:dyDescent="0.25">
      <c r="A68" s="40">
        <v>2017</v>
      </c>
      <c r="B68" s="54" t="s">
        <v>11</v>
      </c>
      <c r="C68" s="1">
        <v>128029</v>
      </c>
      <c r="D68" s="2">
        <v>17619.82</v>
      </c>
      <c r="E68" s="1">
        <v>17129</v>
      </c>
      <c r="F68" s="6">
        <v>1.49</v>
      </c>
      <c r="G68" s="6"/>
      <c r="H68" s="6"/>
      <c r="I68" s="6"/>
      <c r="J68" s="6"/>
      <c r="K68" s="6"/>
      <c r="L68" s="6"/>
      <c r="M68" s="1">
        <v>133</v>
      </c>
      <c r="N68" s="2">
        <v>3621.5881640799998</v>
      </c>
      <c r="O68" s="1">
        <v>219</v>
      </c>
      <c r="P68" s="2">
        <v>488.73126144999998</v>
      </c>
      <c r="Q68" s="6">
        <v>18</v>
      </c>
      <c r="R68" s="2">
        <v>803.36364600000002</v>
      </c>
      <c r="S68" s="18"/>
      <c r="T68" s="2"/>
    </row>
    <row r="69" spans="1:20" x14ac:dyDescent="0.25">
      <c r="A69" s="40">
        <v>2017</v>
      </c>
      <c r="B69" s="55" t="s">
        <v>12</v>
      </c>
      <c r="C69" s="1">
        <v>131682</v>
      </c>
      <c r="D69" s="2">
        <v>14182.03</v>
      </c>
      <c r="E69" s="1">
        <v>16890</v>
      </c>
      <c r="F69" s="6">
        <v>1.39</v>
      </c>
      <c r="G69" s="6"/>
      <c r="H69" s="6"/>
      <c r="I69" s="6"/>
      <c r="J69" s="6"/>
      <c r="K69" s="6"/>
      <c r="L69" s="6"/>
      <c r="M69" s="1">
        <v>141</v>
      </c>
      <c r="N69" s="2">
        <v>3209.3647270199999</v>
      </c>
      <c r="O69" s="1">
        <v>180</v>
      </c>
      <c r="P69" s="2">
        <v>250.55474468</v>
      </c>
      <c r="Q69" s="6">
        <v>16</v>
      </c>
      <c r="R69" s="2">
        <v>53.192982000000001</v>
      </c>
      <c r="S69" s="18"/>
      <c r="T69" s="2"/>
    </row>
    <row r="70" spans="1:20" x14ac:dyDescent="0.25">
      <c r="A70" s="40">
        <v>2017</v>
      </c>
      <c r="B70" s="55" t="s">
        <v>13</v>
      </c>
      <c r="C70" s="1">
        <v>147884</v>
      </c>
      <c r="D70" s="2">
        <v>14921.52</v>
      </c>
      <c r="E70" s="1">
        <v>18525</v>
      </c>
      <c r="F70" s="6">
        <v>1.61</v>
      </c>
      <c r="G70" s="6"/>
      <c r="H70" s="6"/>
      <c r="I70" s="6"/>
      <c r="J70" s="6"/>
      <c r="K70" s="6"/>
      <c r="L70" s="6"/>
      <c r="M70" s="1">
        <v>191</v>
      </c>
      <c r="N70" s="2">
        <v>4394.77590349</v>
      </c>
      <c r="O70" s="1">
        <v>235</v>
      </c>
      <c r="P70" s="2">
        <v>333.07302598000001</v>
      </c>
      <c r="Q70" s="6">
        <v>20</v>
      </c>
      <c r="R70" s="2">
        <v>820.90510900000004</v>
      </c>
      <c r="S70" s="18"/>
      <c r="T70" s="2"/>
    </row>
    <row r="71" spans="1:20" x14ac:dyDescent="0.25">
      <c r="A71" s="40">
        <v>2017</v>
      </c>
      <c r="B71" s="55" t="s">
        <v>14</v>
      </c>
      <c r="C71" s="1">
        <v>118569</v>
      </c>
      <c r="D71" s="2">
        <v>12377.1</v>
      </c>
      <c r="E71" s="1">
        <v>14547</v>
      </c>
      <c r="F71" s="6">
        <v>1.18</v>
      </c>
      <c r="G71" s="6"/>
      <c r="H71" s="6"/>
      <c r="I71" s="6"/>
      <c r="J71" s="6"/>
      <c r="K71" s="6"/>
      <c r="L71" s="6"/>
      <c r="M71" s="1">
        <v>111</v>
      </c>
      <c r="N71" s="2">
        <v>1504.2718392300001</v>
      </c>
      <c r="O71" s="1">
        <v>176</v>
      </c>
      <c r="P71" s="2">
        <v>377.72912466000002</v>
      </c>
      <c r="Q71" s="6">
        <v>12</v>
      </c>
      <c r="R71" s="2">
        <v>664.186599</v>
      </c>
      <c r="S71" s="18"/>
      <c r="T71" s="2"/>
    </row>
    <row r="72" spans="1:20" x14ac:dyDescent="0.25">
      <c r="A72" s="40">
        <v>2017</v>
      </c>
      <c r="B72" s="55" t="s">
        <v>15</v>
      </c>
      <c r="C72" s="1">
        <v>146847</v>
      </c>
      <c r="D72" s="2">
        <v>15321.54</v>
      </c>
      <c r="E72" s="1">
        <v>18692</v>
      </c>
      <c r="F72" s="6">
        <v>1.67</v>
      </c>
      <c r="G72" s="6"/>
      <c r="H72" s="6"/>
      <c r="I72" s="6"/>
      <c r="J72" s="6"/>
      <c r="K72" s="6"/>
      <c r="L72" s="6"/>
      <c r="M72" s="1">
        <v>158</v>
      </c>
      <c r="N72" s="2">
        <v>4953.2270763500001</v>
      </c>
      <c r="O72" s="1">
        <v>255</v>
      </c>
      <c r="P72" s="2">
        <v>556.04959757999995</v>
      </c>
      <c r="Q72" s="6">
        <v>21</v>
      </c>
      <c r="R72" s="2">
        <v>2025.0076859999999</v>
      </c>
      <c r="S72" s="18"/>
      <c r="T72" s="2"/>
    </row>
    <row r="73" spans="1:20" x14ac:dyDescent="0.25">
      <c r="A73" s="40">
        <v>2017</v>
      </c>
      <c r="B73" s="55" t="s">
        <v>16</v>
      </c>
      <c r="C73" s="1">
        <v>171632</v>
      </c>
      <c r="D73" s="2">
        <v>14560.2</v>
      </c>
      <c r="E73" s="1">
        <v>18171</v>
      </c>
      <c r="F73" s="6">
        <v>1.61</v>
      </c>
      <c r="G73" s="6"/>
      <c r="H73" s="6"/>
      <c r="I73" s="6"/>
      <c r="J73" s="6"/>
      <c r="K73" s="6"/>
      <c r="L73" s="6"/>
      <c r="M73" s="1">
        <v>143</v>
      </c>
      <c r="N73" s="2">
        <v>10306.227480719999</v>
      </c>
      <c r="O73" s="1">
        <v>203</v>
      </c>
      <c r="P73" s="2">
        <v>299.14692915000001</v>
      </c>
      <c r="Q73" s="6">
        <v>14</v>
      </c>
      <c r="R73" s="2">
        <v>2952.3550919999998</v>
      </c>
      <c r="S73" s="18"/>
      <c r="T73" s="2"/>
    </row>
    <row r="74" spans="1:20" x14ac:dyDescent="0.25">
      <c r="A74" s="40">
        <v>2017</v>
      </c>
      <c r="B74" s="55" t="s">
        <v>17</v>
      </c>
      <c r="C74" s="1">
        <v>112495</v>
      </c>
      <c r="D74" s="2">
        <v>12589.78</v>
      </c>
      <c r="E74" s="1">
        <v>19215</v>
      </c>
      <c r="F74" s="6">
        <v>1.21</v>
      </c>
      <c r="G74" s="6"/>
      <c r="H74" s="6"/>
      <c r="I74" s="6"/>
      <c r="J74" s="6"/>
      <c r="K74" s="6"/>
      <c r="L74" s="6"/>
      <c r="M74" s="1">
        <v>155</v>
      </c>
      <c r="N74" s="2">
        <v>4513.9790549600002</v>
      </c>
      <c r="O74" s="1">
        <v>223</v>
      </c>
      <c r="P74" s="2">
        <v>292.13014723999999</v>
      </c>
      <c r="Q74" s="6">
        <v>6</v>
      </c>
      <c r="R74" s="2">
        <v>44.567037999999997</v>
      </c>
      <c r="S74" s="18"/>
      <c r="T74" s="2"/>
    </row>
    <row r="75" spans="1:20" x14ac:dyDescent="0.25">
      <c r="A75" s="40">
        <v>2017</v>
      </c>
      <c r="B75" s="55" t="s">
        <v>18</v>
      </c>
      <c r="C75" s="1">
        <v>139017</v>
      </c>
      <c r="D75" s="2">
        <v>14921.07</v>
      </c>
      <c r="E75" s="1">
        <v>21568</v>
      </c>
      <c r="F75" s="6">
        <v>1.83</v>
      </c>
      <c r="G75" s="6"/>
      <c r="H75" s="6"/>
      <c r="I75" s="6"/>
      <c r="J75" s="6"/>
      <c r="K75" s="6"/>
      <c r="L75" s="6"/>
      <c r="M75" s="1">
        <v>161</v>
      </c>
      <c r="N75" s="2">
        <v>7293.6282125400003</v>
      </c>
      <c r="O75" s="1">
        <v>244</v>
      </c>
      <c r="P75" s="2">
        <v>420.6287906</v>
      </c>
      <c r="Q75" s="6">
        <v>20</v>
      </c>
      <c r="R75" s="2">
        <v>1071.3627369999999</v>
      </c>
      <c r="S75" s="6">
        <v>6</v>
      </c>
      <c r="T75" s="2">
        <v>12</v>
      </c>
    </row>
    <row r="76" spans="1:20" x14ac:dyDescent="0.25">
      <c r="A76" s="40">
        <v>2017</v>
      </c>
      <c r="B76" s="55" t="s">
        <v>19</v>
      </c>
      <c r="C76" s="1">
        <v>135548</v>
      </c>
      <c r="D76" s="2">
        <v>12591.81</v>
      </c>
      <c r="E76" s="1">
        <v>19351</v>
      </c>
      <c r="F76" s="6">
        <v>1.71</v>
      </c>
      <c r="G76" s="6"/>
      <c r="H76" s="6"/>
      <c r="I76" s="6"/>
      <c r="J76" s="6"/>
      <c r="K76" s="6"/>
      <c r="L76" s="6"/>
      <c r="M76" s="1">
        <v>177</v>
      </c>
      <c r="N76" s="2">
        <v>8027.1289878600001</v>
      </c>
      <c r="O76" s="1">
        <v>226</v>
      </c>
      <c r="P76" s="2">
        <v>339.48214158000002</v>
      </c>
      <c r="Q76" s="6">
        <v>16</v>
      </c>
      <c r="R76" s="2">
        <v>345.53697399999999</v>
      </c>
      <c r="S76" s="18"/>
      <c r="T76" s="2"/>
    </row>
    <row r="77" spans="1:20" x14ac:dyDescent="0.25">
      <c r="A77" s="40">
        <v>2017</v>
      </c>
      <c r="B77" s="74" t="s">
        <v>20</v>
      </c>
      <c r="C77" s="1">
        <v>147453</v>
      </c>
      <c r="D77" s="2">
        <v>14940.82</v>
      </c>
      <c r="E77" s="1">
        <v>20393</v>
      </c>
      <c r="F77" s="6">
        <v>1.54</v>
      </c>
      <c r="G77" s="6"/>
      <c r="H77" s="6"/>
      <c r="I77" s="6"/>
      <c r="J77" s="6"/>
      <c r="K77" s="6"/>
      <c r="L77" s="6"/>
      <c r="M77" s="1">
        <v>172</v>
      </c>
      <c r="N77" s="2">
        <v>5365.4224943299996</v>
      </c>
      <c r="O77" s="1">
        <v>218</v>
      </c>
      <c r="P77" s="2">
        <v>430.04010133999998</v>
      </c>
      <c r="Q77" s="6">
        <v>14</v>
      </c>
      <c r="R77" s="2">
        <v>1483.620568</v>
      </c>
      <c r="S77" s="18"/>
      <c r="T77" s="2"/>
    </row>
    <row r="78" spans="1:20" x14ac:dyDescent="0.25">
      <c r="A78" s="40">
        <v>2017</v>
      </c>
      <c r="B78" s="76" t="s">
        <v>21</v>
      </c>
      <c r="C78" s="1">
        <v>159680</v>
      </c>
      <c r="D78" s="2">
        <v>16313.15</v>
      </c>
      <c r="E78" s="1">
        <v>21051</v>
      </c>
      <c r="F78" s="6">
        <v>1.74</v>
      </c>
      <c r="G78" s="6"/>
      <c r="H78" s="6"/>
      <c r="I78" s="6"/>
      <c r="J78" s="6"/>
      <c r="K78" s="6"/>
      <c r="L78" s="6"/>
      <c r="M78" s="1">
        <v>227</v>
      </c>
      <c r="N78" s="2">
        <v>4809.6640699700001</v>
      </c>
      <c r="O78" s="1">
        <v>224</v>
      </c>
      <c r="P78" s="2">
        <v>325.81385248999999</v>
      </c>
      <c r="Q78" s="6">
        <v>15</v>
      </c>
      <c r="R78" s="2">
        <v>658.82925799999998</v>
      </c>
      <c r="S78" s="18"/>
      <c r="T78" s="2"/>
    </row>
    <row r="79" spans="1:20" x14ac:dyDescent="0.25">
      <c r="A79" s="40">
        <v>2017</v>
      </c>
      <c r="B79" s="76" t="s">
        <v>22</v>
      </c>
      <c r="C79" s="1">
        <v>153499</v>
      </c>
      <c r="D79" s="2">
        <v>14333.43</v>
      </c>
      <c r="E79" s="1">
        <v>19983</v>
      </c>
      <c r="F79" s="6">
        <v>1.53</v>
      </c>
      <c r="G79" s="6"/>
      <c r="H79" s="6"/>
      <c r="I79" s="6"/>
      <c r="J79" s="6"/>
      <c r="K79" s="6"/>
      <c r="L79" s="6"/>
      <c r="M79" s="1">
        <v>156</v>
      </c>
      <c r="N79" s="2">
        <v>4125.7161113000002</v>
      </c>
      <c r="O79" s="1">
        <v>213</v>
      </c>
      <c r="P79" s="2">
        <v>346.98309362999998</v>
      </c>
      <c r="Q79" s="6">
        <v>10</v>
      </c>
      <c r="R79" s="2">
        <v>3009.5057400000001</v>
      </c>
      <c r="S79" s="18"/>
      <c r="T79" s="2"/>
    </row>
    <row r="80" spans="1:20" ht="13" x14ac:dyDescent="0.3">
      <c r="A80" s="18"/>
      <c r="B80" s="18"/>
      <c r="C80" s="82">
        <f>SUM(C68:C79)</f>
        <v>1692335</v>
      </c>
      <c r="D80" s="82">
        <f>SUM(D68:D79)</f>
        <v>174672.27</v>
      </c>
      <c r="E80" s="80">
        <f t="shared" ref="E80:F80" si="2">SUM(E68:E79)</f>
        <v>225515</v>
      </c>
      <c r="F80" s="81">
        <f t="shared" si="2"/>
        <v>18.509999999999998</v>
      </c>
      <c r="G80" s="81"/>
      <c r="H80" s="81"/>
      <c r="I80" s="81"/>
      <c r="J80" s="81"/>
      <c r="K80" s="81"/>
      <c r="L80" s="81"/>
      <c r="M80" s="1"/>
      <c r="N80" s="70"/>
      <c r="O80" s="1"/>
      <c r="P80" s="2"/>
      <c r="R80" s="2"/>
      <c r="S80" s="83"/>
      <c r="T80" s="2"/>
    </row>
    <row r="81" spans="1:20" x14ac:dyDescent="0.25">
      <c r="A81" s="18"/>
      <c r="B81" s="18"/>
      <c r="C81" s="18"/>
      <c r="D81" s="43"/>
      <c r="E81" s="18"/>
      <c r="F81" s="18"/>
      <c r="G81" s="18"/>
      <c r="H81" s="18"/>
      <c r="I81" s="18"/>
      <c r="J81" s="18"/>
      <c r="K81" s="18"/>
      <c r="L81" s="18"/>
      <c r="M81" s="1"/>
      <c r="N81" s="43"/>
      <c r="O81" s="1"/>
      <c r="P81" s="2"/>
      <c r="Q81" s="18"/>
      <c r="R81" s="2"/>
      <c r="S81" s="18"/>
      <c r="T81" s="2"/>
    </row>
    <row r="82" spans="1:20" x14ac:dyDescent="0.25">
      <c r="A82" s="40">
        <v>2018</v>
      </c>
      <c r="B82" s="54" t="s">
        <v>11</v>
      </c>
      <c r="C82" s="1">
        <v>158173</v>
      </c>
      <c r="D82" s="2">
        <v>14630.33</v>
      </c>
      <c r="E82" s="1">
        <v>20024</v>
      </c>
      <c r="F82" s="6">
        <v>1.41</v>
      </c>
      <c r="G82" s="6"/>
      <c r="H82" s="6"/>
      <c r="I82" s="6"/>
      <c r="J82" s="6"/>
      <c r="K82" s="6"/>
      <c r="L82" s="6"/>
      <c r="M82" s="1">
        <v>125</v>
      </c>
      <c r="N82" s="2">
        <v>4048.3831638199999</v>
      </c>
      <c r="O82" s="1">
        <v>242</v>
      </c>
      <c r="P82" s="2">
        <v>334.30930841999998</v>
      </c>
      <c r="Q82" s="6">
        <v>27</v>
      </c>
      <c r="R82" s="2">
        <v>1817.6473860000001</v>
      </c>
      <c r="S82" s="18"/>
      <c r="T82" s="2"/>
    </row>
    <row r="83" spans="1:20" x14ac:dyDescent="0.25">
      <c r="A83" s="40">
        <v>2018</v>
      </c>
      <c r="B83" s="55" t="s">
        <v>12</v>
      </c>
      <c r="C83" s="1">
        <v>157937</v>
      </c>
      <c r="D83" s="2">
        <v>13395.3</v>
      </c>
      <c r="E83" s="1">
        <v>18965</v>
      </c>
      <c r="F83" s="6">
        <v>1.42</v>
      </c>
      <c r="G83" s="6"/>
      <c r="H83" s="6"/>
      <c r="I83" s="6"/>
      <c r="J83" s="6"/>
      <c r="K83" s="6"/>
      <c r="L83" s="6"/>
      <c r="M83" s="1">
        <v>122</v>
      </c>
      <c r="N83" s="2">
        <v>5894.6488673399999</v>
      </c>
      <c r="O83" s="1">
        <v>199</v>
      </c>
      <c r="P83" s="2">
        <v>306.67511109999998</v>
      </c>
      <c r="Q83" s="6">
        <v>21</v>
      </c>
      <c r="R83" s="2">
        <v>2635.606734</v>
      </c>
      <c r="S83" s="18"/>
      <c r="T83" s="2"/>
    </row>
    <row r="84" spans="1:20" x14ac:dyDescent="0.25">
      <c r="A84" s="40">
        <v>2018</v>
      </c>
      <c r="B84" s="55" t="s">
        <v>13</v>
      </c>
      <c r="C84" s="1">
        <v>178183</v>
      </c>
      <c r="D84" s="2">
        <v>15679.32</v>
      </c>
      <c r="E84" s="1">
        <v>19484</v>
      </c>
      <c r="F84" s="6">
        <v>1.61</v>
      </c>
      <c r="G84" s="6"/>
      <c r="H84" s="6"/>
      <c r="I84" s="6"/>
      <c r="J84" s="6"/>
      <c r="K84" s="6"/>
      <c r="L84" s="6"/>
      <c r="M84" s="1">
        <v>143</v>
      </c>
      <c r="N84" s="2">
        <v>4644.2853386699999</v>
      </c>
      <c r="O84" s="1">
        <v>214</v>
      </c>
      <c r="P84" s="2">
        <v>280.88510323000003</v>
      </c>
      <c r="Q84" s="6">
        <v>29</v>
      </c>
      <c r="R84" s="2">
        <v>124.17672899999999</v>
      </c>
      <c r="S84" s="18"/>
      <c r="T84" s="2"/>
    </row>
    <row r="85" spans="1:20" x14ac:dyDescent="0.25">
      <c r="A85" s="40">
        <v>2018</v>
      </c>
      <c r="B85" s="55" t="s">
        <v>14</v>
      </c>
      <c r="C85" s="1">
        <v>162786</v>
      </c>
      <c r="D85" s="2">
        <v>13952.71</v>
      </c>
      <c r="E85" s="1">
        <v>16842</v>
      </c>
      <c r="F85" s="6">
        <v>1.46</v>
      </c>
      <c r="G85" s="6"/>
      <c r="H85" s="6"/>
      <c r="I85" s="6"/>
      <c r="J85" s="6"/>
      <c r="K85" s="6"/>
      <c r="L85" s="6"/>
      <c r="M85" s="1">
        <v>139</v>
      </c>
      <c r="N85" s="2">
        <v>10874.46201216</v>
      </c>
      <c r="O85" s="1">
        <v>310</v>
      </c>
      <c r="P85" s="2">
        <v>356.97558860999999</v>
      </c>
      <c r="Q85" s="6">
        <v>23</v>
      </c>
      <c r="R85" s="2">
        <v>368.85704500000003</v>
      </c>
      <c r="S85" s="18"/>
      <c r="T85" s="2"/>
    </row>
    <row r="86" spans="1:20" x14ac:dyDescent="0.25">
      <c r="A86" s="40">
        <v>2018</v>
      </c>
      <c r="B86" s="55" t="s">
        <v>15</v>
      </c>
      <c r="C86" s="1">
        <v>190731</v>
      </c>
      <c r="D86" s="2">
        <v>16686.77</v>
      </c>
      <c r="E86" s="1">
        <v>19196</v>
      </c>
      <c r="F86" s="6">
        <v>1.41</v>
      </c>
      <c r="G86" s="6"/>
      <c r="H86" s="6"/>
      <c r="I86" s="6"/>
      <c r="J86" s="6"/>
      <c r="K86" s="6"/>
      <c r="L86" s="6"/>
      <c r="M86" s="1">
        <v>195</v>
      </c>
      <c r="N86" s="2">
        <v>9938.5557523499992</v>
      </c>
      <c r="O86" s="1">
        <v>285</v>
      </c>
      <c r="P86" s="2">
        <v>451.25307600999997</v>
      </c>
      <c r="Q86" s="6">
        <v>35</v>
      </c>
      <c r="R86" s="2">
        <v>109.22841</v>
      </c>
      <c r="S86" s="18"/>
      <c r="T86" s="2"/>
    </row>
    <row r="87" spans="1:20" x14ac:dyDescent="0.25">
      <c r="A87" s="40">
        <v>2018</v>
      </c>
      <c r="B87" s="55" t="s">
        <v>16</v>
      </c>
      <c r="C87" s="1">
        <v>228284</v>
      </c>
      <c r="D87" s="2">
        <v>17019.14</v>
      </c>
      <c r="E87" s="1">
        <v>18887</v>
      </c>
      <c r="F87" s="6">
        <v>1.44</v>
      </c>
      <c r="G87" s="6"/>
      <c r="H87" s="6"/>
      <c r="I87" s="6"/>
      <c r="J87" s="6"/>
      <c r="K87" s="6"/>
      <c r="L87" s="6"/>
      <c r="M87" s="1">
        <v>349</v>
      </c>
      <c r="N87" s="2">
        <v>4246.6783443699996</v>
      </c>
      <c r="O87" s="1">
        <v>247</v>
      </c>
      <c r="P87" s="2">
        <v>400.27519439000002</v>
      </c>
      <c r="Q87" s="6">
        <v>19</v>
      </c>
      <c r="R87" s="2">
        <v>60.245598000000001</v>
      </c>
      <c r="S87" s="18"/>
      <c r="T87" s="2"/>
    </row>
    <row r="88" spans="1:20" x14ac:dyDescent="0.25">
      <c r="A88" s="40">
        <v>2018</v>
      </c>
      <c r="B88" s="55" t="s">
        <v>17</v>
      </c>
      <c r="C88" s="1">
        <v>135231</v>
      </c>
      <c r="D88" s="2">
        <v>15216.08</v>
      </c>
      <c r="E88" s="1">
        <v>21773</v>
      </c>
      <c r="F88" s="6">
        <v>1.66</v>
      </c>
      <c r="G88" s="6"/>
      <c r="H88" s="6"/>
      <c r="I88" s="6"/>
      <c r="J88" s="6"/>
      <c r="K88" s="6"/>
      <c r="L88" s="6"/>
      <c r="M88" s="1">
        <v>227</v>
      </c>
      <c r="N88" s="2">
        <v>4773.4991878700002</v>
      </c>
      <c r="O88" s="1">
        <v>244</v>
      </c>
      <c r="P88" s="2">
        <v>389.25370172999999</v>
      </c>
      <c r="Q88" s="6">
        <v>23</v>
      </c>
      <c r="R88" s="2">
        <v>169.82850199999999</v>
      </c>
      <c r="S88" s="18"/>
      <c r="T88" s="2"/>
    </row>
    <row r="89" spans="1:20" x14ac:dyDescent="0.25">
      <c r="A89" s="40">
        <v>2018</v>
      </c>
      <c r="B89" s="55" t="s">
        <v>18</v>
      </c>
      <c r="C89" s="1">
        <v>137392</v>
      </c>
      <c r="D89" s="2">
        <v>14872.35</v>
      </c>
      <c r="E89" s="1">
        <v>22228</v>
      </c>
      <c r="F89" s="6">
        <v>1.61</v>
      </c>
      <c r="G89" s="6"/>
      <c r="H89" s="6"/>
      <c r="I89" s="6"/>
      <c r="J89" s="6"/>
      <c r="K89" s="6"/>
      <c r="L89" s="6"/>
      <c r="M89" s="1">
        <v>215</v>
      </c>
      <c r="N89" s="2">
        <v>12589.80620583</v>
      </c>
      <c r="O89" s="1">
        <v>251</v>
      </c>
      <c r="P89" s="2">
        <v>286.86508158999999</v>
      </c>
      <c r="Q89" s="6">
        <v>28</v>
      </c>
      <c r="R89" s="2">
        <v>147.98388299999999</v>
      </c>
      <c r="S89" s="6">
        <v>10</v>
      </c>
      <c r="T89" s="2">
        <v>262.87</v>
      </c>
    </row>
    <row r="90" spans="1:20" x14ac:dyDescent="0.25">
      <c r="A90" s="40">
        <v>2018</v>
      </c>
      <c r="B90" s="55" t="s">
        <v>19</v>
      </c>
      <c r="C90" s="1">
        <v>135607</v>
      </c>
      <c r="D90" s="2">
        <v>13865.95</v>
      </c>
      <c r="E90" s="1">
        <v>19994</v>
      </c>
      <c r="F90" s="6">
        <v>1.37</v>
      </c>
      <c r="G90" s="6"/>
      <c r="H90" s="6"/>
      <c r="I90" s="6"/>
      <c r="J90" s="6"/>
      <c r="K90" s="6"/>
      <c r="L90" s="6"/>
      <c r="M90" s="1">
        <v>164</v>
      </c>
      <c r="N90" s="2">
        <v>11403.4134858</v>
      </c>
      <c r="O90" s="1">
        <v>232</v>
      </c>
      <c r="P90" s="2">
        <v>289.27508114</v>
      </c>
      <c r="Q90" s="6">
        <v>29</v>
      </c>
      <c r="R90" s="2">
        <v>10359.543830000001</v>
      </c>
      <c r="S90" s="6">
        <v>4</v>
      </c>
      <c r="T90" s="2">
        <v>10.004799999999999</v>
      </c>
    </row>
    <row r="91" spans="1:20" x14ac:dyDescent="0.25">
      <c r="A91" s="40">
        <v>2018</v>
      </c>
      <c r="B91" s="74" t="s">
        <v>20</v>
      </c>
      <c r="C91" s="1">
        <v>159961</v>
      </c>
      <c r="D91" s="2">
        <v>16873.82</v>
      </c>
      <c r="E91" s="1">
        <v>22488</v>
      </c>
      <c r="F91" s="6">
        <v>1.67</v>
      </c>
      <c r="G91" s="6"/>
      <c r="H91" s="6"/>
      <c r="I91" s="6"/>
      <c r="J91" s="6"/>
      <c r="K91" s="6"/>
      <c r="L91" s="6"/>
      <c r="M91" s="1">
        <v>230</v>
      </c>
      <c r="N91" s="2">
        <v>13750.94821502</v>
      </c>
      <c r="O91" s="1">
        <v>266</v>
      </c>
      <c r="P91" s="2">
        <v>580.44413202999999</v>
      </c>
      <c r="Q91" s="6">
        <v>34</v>
      </c>
      <c r="R91" s="2">
        <v>3501.8364449999999</v>
      </c>
      <c r="S91" s="6">
        <v>1</v>
      </c>
      <c r="T91" s="2">
        <v>75</v>
      </c>
    </row>
    <row r="92" spans="1:20" x14ac:dyDescent="0.25">
      <c r="A92" s="40">
        <v>2018</v>
      </c>
      <c r="B92" s="76" t="s">
        <v>21</v>
      </c>
      <c r="C92" s="1">
        <v>146645</v>
      </c>
      <c r="D92" s="2">
        <v>15084.92</v>
      </c>
      <c r="E92" s="1">
        <v>20409</v>
      </c>
      <c r="F92" s="6">
        <v>1.46</v>
      </c>
      <c r="G92" s="6"/>
      <c r="H92" s="6"/>
      <c r="I92" s="6"/>
      <c r="J92" s="6"/>
      <c r="K92" s="6"/>
      <c r="L92" s="6"/>
      <c r="M92" s="1">
        <v>237</v>
      </c>
      <c r="N92" s="2">
        <v>18926.939474999999</v>
      </c>
      <c r="O92" s="1">
        <v>212</v>
      </c>
      <c r="P92" s="2">
        <v>550.99678621999999</v>
      </c>
      <c r="Q92" s="6">
        <v>17</v>
      </c>
      <c r="R92" s="2">
        <v>62.211750000000002</v>
      </c>
      <c r="S92" s="18"/>
      <c r="T92" s="2"/>
    </row>
    <row r="93" spans="1:20" x14ac:dyDescent="0.25">
      <c r="A93" s="40">
        <v>2018</v>
      </c>
      <c r="B93" s="76" t="s">
        <v>22</v>
      </c>
      <c r="C93" s="1">
        <v>160575</v>
      </c>
      <c r="D93" s="2">
        <v>16041.5</v>
      </c>
      <c r="E93" s="1">
        <v>20363</v>
      </c>
      <c r="F93" s="6">
        <v>1.45</v>
      </c>
      <c r="G93" s="6"/>
      <c r="H93" s="6"/>
      <c r="I93" s="6"/>
      <c r="J93" s="6"/>
      <c r="K93" s="6"/>
      <c r="L93" s="6"/>
      <c r="M93" s="1">
        <v>259</v>
      </c>
      <c r="N93" s="2">
        <v>13229.331845479999</v>
      </c>
      <c r="O93" s="1">
        <v>231</v>
      </c>
      <c r="P93" s="2">
        <v>356.70528481000002</v>
      </c>
      <c r="Q93" s="6">
        <v>22</v>
      </c>
      <c r="R93" s="2">
        <v>1863.112185</v>
      </c>
      <c r="S93" s="18"/>
      <c r="T93" s="2"/>
    </row>
    <row r="94" spans="1:20" ht="13" x14ac:dyDescent="0.3">
      <c r="A94" s="18"/>
      <c r="B94" s="18"/>
      <c r="C94" s="78">
        <f>SUM(C82:C93)</f>
        <v>1951505</v>
      </c>
      <c r="D94" s="78">
        <f>SUM(D82:D93)</f>
        <v>183318.19000000003</v>
      </c>
      <c r="E94" s="79">
        <f t="shared" ref="E94:F94" si="3">SUM(E82:E93)</f>
        <v>240653</v>
      </c>
      <c r="F94" s="84">
        <f t="shared" si="3"/>
        <v>17.97</v>
      </c>
      <c r="G94" s="84"/>
      <c r="H94" s="84"/>
      <c r="I94" s="84"/>
      <c r="J94" s="84"/>
      <c r="K94" s="84"/>
      <c r="L94" s="84"/>
      <c r="M94" s="1"/>
      <c r="N94" s="85"/>
      <c r="O94" s="1"/>
      <c r="P94" s="2"/>
      <c r="Q94" s="85"/>
      <c r="R94" s="2"/>
      <c r="S94" s="85"/>
      <c r="T94" s="2"/>
    </row>
    <row r="95" spans="1:20" x14ac:dyDescent="0.25">
      <c r="A95" s="18"/>
      <c r="B95" s="18"/>
      <c r="C95" s="18"/>
      <c r="D95" s="43"/>
      <c r="E95" s="18"/>
      <c r="F95" s="18"/>
      <c r="G95" s="18"/>
      <c r="H95" s="18"/>
      <c r="I95" s="18"/>
      <c r="J95" s="18"/>
      <c r="K95" s="18"/>
      <c r="L95" s="18"/>
      <c r="M95" s="7"/>
      <c r="N95" s="85"/>
      <c r="O95" s="1"/>
      <c r="P95" s="2"/>
      <c r="Q95" s="86"/>
      <c r="R95" s="2"/>
      <c r="S95" s="86"/>
      <c r="T95" s="2"/>
    </row>
    <row r="96" spans="1:20" x14ac:dyDescent="0.25">
      <c r="A96" s="17">
        <v>2019</v>
      </c>
      <c r="B96" s="54" t="s">
        <v>11</v>
      </c>
      <c r="C96" s="7">
        <v>148839</v>
      </c>
      <c r="D96" s="2">
        <v>15866.75</v>
      </c>
      <c r="E96" s="7">
        <v>21702</v>
      </c>
      <c r="F96" s="5">
        <v>1.6</v>
      </c>
      <c r="G96" s="5"/>
      <c r="H96" s="5"/>
      <c r="I96" s="5"/>
      <c r="J96" s="5"/>
      <c r="K96" s="5"/>
      <c r="L96" s="5"/>
      <c r="M96" s="7">
        <v>234</v>
      </c>
      <c r="N96" s="2">
        <v>6984.8208442900004</v>
      </c>
      <c r="O96" s="1">
        <v>250</v>
      </c>
      <c r="P96" s="2">
        <v>371.19196446000001</v>
      </c>
      <c r="Q96" s="6">
        <v>17</v>
      </c>
      <c r="R96" s="2">
        <v>3616.814836</v>
      </c>
      <c r="S96" s="18"/>
      <c r="T96" s="2"/>
    </row>
    <row r="97" spans="1:20" x14ac:dyDescent="0.25">
      <c r="A97" s="17">
        <v>2019</v>
      </c>
      <c r="B97" s="55" t="s">
        <v>12</v>
      </c>
      <c r="C97" s="7">
        <v>141536</v>
      </c>
      <c r="D97" s="2">
        <v>15128.1</v>
      </c>
      <c r="E97" s="7">
        <v>20572</v>
      </c>
      <c r="F97" s="5">
        <v>1.47</v>
      </c>
      <c r="G97" s="5"/>
      <c r="H97" s="5"/>
      <c r="I97" s="5"/>
      <c r="J97" s="5"/>
      <c r="K97" s="5"/>
      <c r="L97" s="5"/>
      <c r="M97" s="7">
        <v>243</v>
      </c>
      <c r="N97" s="2">
        <v>10253.414878269999</v>
      </c>
      <c r="O97" s="1">
        <v>188</v>
      </c>
      <c r="P97" s="2">
        <v>219.10441563000001</v>
      </c>
      <c r="Q97" s="6">
        <v>41</v>
      </c>
      <c r="R97" s="2">
        <v>1634.21975</v>
      </c>
      <c r="S97" s="18"/>
      <c r="T97" s="2"/>
    </row>
    <row r="98" spans="1:20" x14ac:dyDescent="0.25">
      <c r="A98" s="17">
        <v>2019</v>
      </c>
      <c r="B98" s="55" t="s">
        <v>13</v>
      </c>
      <c r="C98" s="7">
        <v>153941</v>
      </c>
      <c r="D98" s="2">
        <v>16135.48</v>
      </c>
      <c r="E98" s="7">
        <v>20962</v>
      </c>
      <c r="F98" s="5">
        <v>1.19</v>
      </c>
      <c r="G98" s="5"/>
      <c r="H98" s="5"/>
      <c r="I98" s="5"/>
      <c r="J98" s="5"/>
      <c r="K98" s="5"/>
      <c r="L98" s="5"/>
      <c r="M98" s="7">
        <v>211</v>
      </c>
      <c r="N98" s="2">
        <v>5544.7536049</v>
      </c>
      <c r="O98" s="1">
        <v>220</v>
      </c>
      <c r="P98" s="2">
        <v>404.12476865000002</v>
      </c>
      <c r="Q98" s="6">
        <v>42</v>
      </c>
      <c r="R98" s="2">
        <v>1104.206293</v>
      </c>
      <c r="S98" s="18"/>
      <c r="T98" s="2"/>
    </row>
    <row r="99" spans="1:20" x14ac:dyDescent="0.25">
      <c r="A99" s="17">
        <v>2019</v>
      </c>
      <c r="B99" s="55" t="s">
        <v>14</v>
      </c>
      <c r="C99" s="7">
        <v>149024</v>
      </c>
      <c r="D99" s="2">
        <v>17355.64</v>
      </c>
      <c r="E99" s="7">
        <v>19513</v>
      </c>
      <c r="F99" s="5">
        <v>1.34</v>
      </c>
      <c r="G99" s="5"/>
      <c r="H99" s="5"/>
      <c r="I99" s="5"/>
      <c r="J99" s="5"/>
      <c r="K99" s="5"/>
      <c r="L99" s="5"/>
      <c r="M99" s="7">
        <v>282</v>
      </c>
      <c r="N99" s="2">
        <v>7941.0992271900004</v>
      </c>
      <c r="O99" s="1">
        <v>227</v>
      </c>
      <c r="P99" s="2">
        <v>134.85329490000001</v>
      </c>
      <c r="Q99" s="6">
        <v>27</v>
      </c>
      <c r="R99" s="2">
        <v>180.13395</v>
      </c>
      <c r="S99" s="18"/>
      <c r="T99" s="2"/>
    </row>
    <row r="100" spans="1:20" x14ac:dyDescent="0.25">
      <c r="A100" s="17">
        <v>2019</v>
      </c>
      <c r="B100" s="55" t="s">
        <v>15</v>
      </c>
      <c r="C100" s="7">
        <v>169700</v>
      </c>
      <c r="D100" s="2">
        <v>16794.849999999999</v>
      </c>
      <c r="E100" s="7">
        <v>22333</v>
      </c>
      <c r="F100" s="5">
        <v>1.37</v>
      </c>
      <c r="G100" s="5"/>
      <c r="H100" s="5"/>
      <c r="I100" s="5"/>
      <c r="J100" s="5"/>
      <c r="K100" s="5"/>
      <c r="L100" s="5"/>
      <c r="M100" s="7">
        <v>247</v>
      </c>
      <c r="N100" s="2">
        <v>6802.77920206</v>
      </c>
      <c r="O100" s="1">
        <v>289</v>
      </c>
      <c r="P100" s="2">
        <v>980.01369490000002</v>
      </c>
      <c r="Q100" s="6">
        <v>34</v>
      </c>
      <c r="R100" s="2">
        <v>892.94921499999998</v>
      </c>
      <c r="S100" s="18"/>
      <c r="T100" s="2"/>
    </row>
    <row r="101" spans="1:20" x14ac:dyDescent="0.25">
      <c r="A101" s="17">
        <v>2019</v>
      </c>
      <c r="B101" s="55" t="s">
        <v>16</v>
      </c>
      <c r="C101" s="7">
        <v>191047</v>
      </c>
      <c r="D101" s="2">
        <v>17090.53</v>
      </c>
      <c r="E101" s="7">
        <v>21428</v>
      </c>
      <c r="F101" s="5">
        <v>1.37</v>
      </c>
      <c r="G101" s="5"/>
      <c r="H101" s="5"/>
      <c r="I101" s="5"/>
      <c r="J101" s="5"/>
      <c r="K101" s="5"/>
      <c r="L101" s="5"/>
      <c r="M101" s="7">
        <v>247</v>
      </c>
      <c r="N101" s="2">
        <v>12644.64058831</v>
      </c>
      <c r="O101" s="1">
        <v>179</v>
      </c>
      <c r="P101" s="2">
        <v>614.3752379</v>
      </c>
      <c r="Q101" s="6">
        <v>17</v>
      </c>
      <c r="R101" s="2">
        <v>2179.7990730000001</v>
      </c>
      <c r="S101" s="18"/>
      <c r="T101" s="2"/>
    </row>
    <row r="102" spans="1:20" x14ac:dyDescent="0.25">
      <c r="A102" s="17">
        <v>2019</v>
      </c>
      <c r="B102" s="55" t="s">
        <v>17</v>
      </c>
      <c r="C102" s="7">
        <v>170444</v>
      </c>
      <c r="D102" s="2">
        <v>15713.6</v>
      </c>
      <c r="E102" s="7">
        <v>27049</v>
      </c>
      <c r="F102" s="5">
        <v>1.65</v>
      </c>
      <c r="G102" s="5"/>
      <c r="H102" s="5"/>
      <c r="I102" s="5"/>
      <c r="J102" s="5"/>
      <c r="K102" s="5"/>
      <c r="L102" s="5"/>
      <c r="M102" s="7">
        <v>266</v>
      </c>
      <c r="N102" s="2">
        <v>9734.6740264</v>
      </c>
      <c r="O102" s="1">
        <v>241</v>
      </c>
      <c r="P102" s="2">
        <v>560.37464398999998</v>
      </c>
      <c r="Q102" s="6">
        <v>40</v>
      </c>
      <c r="R102" s="2">
        <v>243.31124600000001</v>
      </c>
      <c r="S102" s="6">
        <v>1</v>
      </c>
      <c r="T102" s="2">
        <v>0.01</v>
      </c>
    </row>
    <row r="103" spans="1:20" x14ac:dyDescent="0.25">
      <c r="A103" s="17">
        <v>2019</v>
      </c>
      <c r="B103" s="55" t="s">
        <v>18</v>
      </c>
      <c r="C103" s="7">
        <v>184915</v>
      </c>
      <c r="D103" s="2">
        <v>15033.89</v>
      </c>
      <c r="E103" s="7">
        <v>24527</v>
      </c>
      <c r="F103" s="5">
        <v>1.51</v>
      </c>
      <c r="G103" s="5"/>
      <c r="H103" s="5"/>
      <c r="I103" s="5"/>
      <c r="J103" s="5"/>
      <c r="K103" s="5"/>
      <c r="L103" s="5"/>
      <c r="M103" s="7">
        <v>252</v>
      </c>
      <c r="N103" s="2">
        <v>7013.39575178</v>
      </c>
      <c r="O103" s="1">
        <v>234</v>
      </c>
      <c r="P103" s="2">
        <v>244.08547888999999</v>
      </c>
      <c r="Q103" s="6">
        <v>63</v>
      </c>
      <c r="R103" s="2">
        <v>221.41084699999999</v>
      </c>
      <c r="S103" s="18"/>
      <c r="T103" s="2"/>
    </row>
    <row r="104" spans="1:20" x14ac:dyDescent="0.25">
      <c r="A104" s="17">
        <v>2019</v>
      </c>
      <c r="B104" s="55" t="s">
        <v>19</v>
      </c>
      <c r="C104" s="7">
        <v>200072</v>
      </c>
      <c r="D104" s="2">
        <v>16311.24</v>
      </c>
      <c r="E104" s="7">
        <v>23824</v>
      </c>
      <c r="F104" s="5">
        <v>1.63</v>
      </c>
      <c r="G104" s="5"/>
      <c r="H104" s="5"/>
      <c r="I104" s="5"/>
      <c r="J104" s="5"/>
      <c r="K104" s="5"/>
      <c r="L104" s="5"/>
      <c r="M104" s="7">
        <v>246</v>
      </c>
      <c r="N104" s="2">
        <v>5958.8174136999996</v>
      </c>
      <c r="O104" s="1">
        <v>264</v>
      </c>
      <c r="P104" s="2">
        <v>240.31903177999999</v>
      </c>
      <c r="Q104" s="6">
        <v>24</v>
      </c>
      <c r="R104" s="2">
        <v>234.529223</v>
      </c>
      <c r="S104" s="18"/>
      <c r="T104" s="2"/>
    </row>
    <row r="105" spans="1:20" x14ac:dyDescent="0.25">
      <c r="A105" s="17">
        <v>2019</v>
      </c>
      <c r="B105" s="74" t="s">
        <v>20</v>
      </c>
      <c r="C105" s="7">
        <v>205373</v>
      </c>
      <c r="D105" s="2">
        <v>15958.95</v>
      </c>
      <c r="E105" s="7">
        <v>26351</v>
      </c>
      <c r="F105" s="5">
        <v>1.58</v>
      </c>
      <c r="G105" s="5"/>
      <c r="H105" s="5"/>
      <c r="I105" s="5"/>
      <c r="J105" s="5"/>
      <c r="K105" s="5"/>
      <c r="L105" s="5"/>
      <c r="M105" s="7">
        <v>292</v>
      </c>
      <c r="N105" s="2">
        <v>8740.7728064200001</v>
      </c>
      <c r="O105" s="1">
        <v>267</v>
      </c>
      <c r="P105" s="2">
        <v>392.85117070000001</v>
      </c>
      <c r="Q105" s="6">
        <v>31</v>
      </c>
      <c r="R105" s="2">
        <v>971.439438</v>
      </c>
      <c r="S105" s="18"/>
      <c r="T105" s="2"/>
    </row>
    <row r="106" spans="1:20" x14ac:dyDescent="0.25">
      <c r="A106" s="17">
        <v>2019</v>
      </c>
      <c r="B106" s="76" t="s">
        <v>21</v>
      </c>
      <c r="C106" s="7">
        <v>202385</v>
      </c>
      <c r="D106" s="2">
        <v>15550.55</v>
      </c>
      <c r="E106" s="7">
        <v>23705</v>
      </c>
      <c r="F106" s="5">
        <v>1.68</v>
      </c>
      <c r="G106" s="5"/>
      <c r="H106" s="5"/>
      <c r="I106" s="5"/>
      <c r="J106" s="5"/>
      <c r="K106" s="5"/>
      <c r="L106" s="5"/>
      <c r="M106" s="7">
        <v>231</v>
      </c>
      <c r="N106" s="2">
        <v>17711.907702560002</v>
      </c>
      <c r="O106" s="1">
        <v>211</v>
      </c>
      <c r="P106" s="2">
        <v>333.04968858000001</v>
      </c>
      <c r="Q106" s="6">
        <v>45</v>
      </c>
      <c r="R106" s="2">
        <v>2162.2201460000001</v>
      </c>
      <c r="S106" s="6">
        <v>1</v>
      </c>
      <c r="T106" s="2">
        <v>0.46600000000000003</v>
      </c>
    </row>
    <row r="107" spans="1:20" x14ac:dyDescent="0.25">
      <c r="A107" s="17">
        <v>2019</v>
      </c>
      <c r="B107" s="76" t="s">
        <v>22</v>
      </c>
      <c r="C107" s="7">
        <v>201575</v>
      </c>
      <c r="D107" s="2">
        <v>16788</v>
      </c>
      <c r="E107" s="7">
        <v>23970</v>
      </c>
      <c r="F107" s="5">
        <v>1.7</v>
      </c>
      <c r="G107" s="5"/>
      <c r="H107" s="5"/>
      <c r="I107" s="5"/>
      <c r="J107" s="5"/>
      <c r="K107" s="5"/>
      <c r="L107" s="5"/>
      <c r="M107" s="7">
        <v>308</v>
      </c>
      <c r="N107" s="2">
        <v>12766.008371759999</v>
      </c>
      <c r="O107" s="1">
        <v>261</v>
      </c>
      <c r="P107" s="2">
        <v>325.93771959999998</v>
      </c>
      <c r="Q107" s="6">
        <v>18</v>
      </c>
      <c r="R107" s="2">
        <v>377.560405</v>
      </c>
      <c r="S107" s="18"/>
      <c r="T107" s="2"/>
    </row>
    <row r="108" spans="1:20" ht="13" x14ac:dyDescent="0.3">
      <c r="A108" s="18"/>
      <c r="B108" s="18"/>
      <c r="C108" s="78">
        <f>SUM(C96:C107)</f>
        <v>2118851</v>
      </c>
      <c r="D108" s="78">
        <f>SUM(D96:D107)</f>
        <v>193727.58000000002</v>
      </c>
      <c r="E108" s="79">
        <f t="shared" ref="E108:F108" si="4">SUM(E96:E107)</f>
        <v>275936</v>
      </c>
      <c r="F108" s="79">
        <f t="shared" si="4"/>
        <v>18.09</v>
      </c>
      <c r="G108" s="79"/>
      <c r="H108" s="79"/>
      <c r="I108" s="79"/>
      <c r="J108" s="79"/>
      <c r="K108" s="79"/>
      <c r="L108" s="79"/>
      <c r="M108" s="7"/>
      <c r="N108" s="43"/>
      <c r="O108" s="1"/>
      <c r="P108" s="2"/>
      <c r="Q108" s="18"/>
      <c r="R108" s="2"/>
      <c r="S108" s="18"/>
      <c r="T108" s="2"/>
    </row>
    <row r="109" spans="1:20" x14ac:dyDescent="0.25">
      <c r="A109" s="18"/>
      <c r="B109" s="18"/>
      <c r="C109" s="18"/>
      <c r="D109" s="43"/>
      <c r="E109" s="18"/>
      <c r="F109" s="18"/>
      <c r="G109" s="18"/>
      <c r="H109" s="18"/>
      <c r="I109" s="18"/>
      <c r="J109" s="18"/>
      <c r="K109" s="18"/>
      <c r="L109" s="18"/>
      <c r="M109" s="7"/>
      <c r="N109" s="43"/>
      <c r="O109" s="1"/>
      <c r="P109" s="2"/>
      <c r="Q109" s="18"/>
      <c r="R109" s="2"/>
      <c r="S109" s="18"/>
      <c r="T109" s="2"/>
    </row>
    <row r="110" spans="1:20" x14ac:dyDescent="0.25">
      <c r="A110" s="17">
        <v>2020</v>
      </c>
      <c r="B110" s="54" t="s">
        <v>11</v>
      </c>
      <c r="C110" s="7">
        <v>206080</v>
      </c>
      <c r="D110" s="2">
        <v>16730.28</v>
      </c>
      <c r="E110" s="7">
        <v>24468</v>
      </c>
      <c r="F110" s="5">
        <v>1.57</v>
      </c>
      <c r="G110" s="5"/>
      <c r="H110" s="5"/>
      <c r="I110" s="5"/>
      <c r="J110" s="5"/>
      <c r="K110" s="5"/>
      <c r="L110" s="5"/>
      <c r="M110" s="7">
        <v>199</v>
      </c>
      <c r="N110" s="2">
        <v>26159.01075016</v>
      </c>
      <c r="O110" s="6">
        <v>253</v>
      </c>
      <c r="P110" s="2">
        <v>442.01191197999998</v>
      </c>
      <c r="Q110" s="6">
        <v>20</v>
      </c>
      <c r="R110" s="2">
        <v>1113.2509680000001</v>
      </c>
      <c r="S110" s="6"/>
      <c r="T110" s="8"/>
    </row>
    <row r="111" spans="1:20" x14ac:dyDescent="0.25">
      <c r="A111" s="17">
        <v>2020</v>
      </c>
      <c r="B111" s="55" t="s">
        <v>12</v>
      </c>
      <c r="C111" s="7">
        <v>186336</v>
      </c>
      <c r="D111" s="2">
        <v>14207.86</v>
      </c>
      <c r="E111" s="7">
        <v>23268</v>
      </c>
      <c r="F111" s="5">
        <v>1.69</v>
      </c>
      <c r="G111" s="5"/>
      <c r="H111" s="5"/>
      <c r="I111" s="5"/>
      <c r="J111" s="5"/>
      <c r="K111" s="5"/>
      <c r="L111" s="5"/>
      <c r="M111" s="7">
        <v>217</v>
      </c>
      <c r="N111" s="2">
        <v>48795.124710780001</v>
      </c>
      <c r="O111" s="6">
        <v>204</v>
      </c>
      <c r="P111" s="2">
        <v>405.84330634999998</v>
      </c>
      <c r="Q111" s="6">
        <v>42</v>
      </c>
      <c r="R111" s="2">
        <v>4193.4798419999997</v>
      </c>
      <c r="S111" s="6">
        <v>2</v>
      </c>
      <c r="T111" s="8">
        <v>1.9450000000000001</v>
      </c>
    </row>
    <row r="112" spans="1:20" x14ac:dyDescent="0.25">
      <c r="A112" s="17">
        <v>2020</v>
      </c>
      <c r="B112" s="55" t="s">
        <v>13</v>
      </c>
      <c r="C112" s="7">
        <v>201605</v>
      </c>
      <c r="D112" s="2">
        <v>17419.14</v>
      </c>
      <c r="E112" s="7">
        <v>21048</v>
      </c>
      <c r="F112" s="5">
        <v>1.42</v>
      </c>
      <c r="G112" s="5"/>
      <c r="H112" s="5"/>
      <c r="I112" s="5"/>
      <c r="J112" s="5"/>
      <c r="K112" s="5"/>
      <c r="L112" s="5"/>
      <c r="M112" s="7">
        <v>278</v>
      </c>
      <c r="N112" s="2">
        <v>7341.7648721100004</v>
      </c>
      <c r="O112" s="6">
        <v>261</v>
      </c>
      <c r="P112" s="2">
        <v>451.50613129999999</v>
      </c>
      <c r="Q112" s="6">
        <v>41</v>
      </c>
      <c r="R112" s="2">
        <v>1146.2697900000001</v>
      </c>
      <c r="S112" s="6"/>
      <c r="T112" s="8"/>
    </row>
    <row r="113" spans="1:20" x14ac:dyDescent="0.25">
      <c r="A113" s="17">
        <v>2020</v>
      </c>
      <c r="B113" s="55" t="s">
        <v>14</v>
      </c>
      <c r="C113" s="7">
        <v>173195</v>
      </c>
      <c r="D113" s="2">
        <v>16021.65</v>
      </c>
      <c r="E113" s="7">
        <v>15149</v>
      </c>
      <c r="F113" s="5">
        <v>1.19</v>
      </c>
      <c r="G113" s="5"/>
      <c r="H113" s="5"/>
      <c r="I113" s="5"/>
      <c r="J113" s="5"/>
      <c r="K113" s="5"/>
      <c r="L113" s="5"/>
      <c r="M113" s="7">
        <v>230</v>
      </c>
      <c r="N113" s="2">
        <v>8496.4255734399994</v>
      </c>
      <c r="O113" s="6">
        <v>210</v>
      </c>
      <c r="P113" s="2">
        <v>353.61164445999998</v>
      </c>
      <c r="Q113" s="6">
        <v>38</v>
      </c>
      <c r="R113" s="2">
        <v>1325.620234</v>
      </c>
      <c r="S113" s="6">
        <v>1</v>
      </c>
      <c r="T113" s="8">
        <v>0.49</v>
      </c>
    </row>
    <row r="114" spans="1:20" x14ac:dyDescent="0.25">
      <c r="A114" s="17">
        <v>2020</v>
      </c>
      <c r="B114" s="55" t="s">
        <v>15</v>
      </c>
      <c r="C114" s="7">
        <v>171706</v>
      </c>
      <c r="D114" s="2">
        <v>15684.24</v>
      </c>
      <c r="E114" s="7">
        <v>14262</v>
      </c>
      <c r="F114" s="5">
        <v>1.31</v>
      </c>
      <c r="G114" s="5"/>
      <c r="H114" s="5"/>
      <c r="I114" s="5"/>
      <c r="J114" s="5"/>
      <c r="K114" s="5"/>
      <c r="L114" s="5"/>
      <c r="M114" s="7">
        <v>203</v>
      </c>
      <c r="N114" s="2">
        <v>5090.2509063999996</v>
      </c>
      <c r="O114" s="6">
        <v>187</v>
      </c>
      <c r="P114" s="2">
        <v>601.40526884999997</v>
      </c>
      <c r="Q114" s="6">
        <v>15</v>
      </c>
      <c r="R114" s="2">
        <v>482.78855900000002</v>
      </c>
      <c r="S114" s="6"/>
      <c r="T114" s="8"/>
    </row>
    <row r="115" spans="1:20" x14ac:dyDescent="0.25">
      <c r="A115" s="17">
        <v>2020</v>
      </c>
      <c r="B115" s="55" t="s">
        <v>16</v>
      </c>
      <c r="C115" s="7">
        <v>214088</v>
      </c>
      <c r="D115" s="2">
        <v>13979.99</v>
      </c>
      <c r="E115" s="7">
        <v>14799</v>
      </c>
      <c r="F115" s="5">
        <v>1.23</v>
      </c>
      <c r="G115" s="5"/>
      <c r="H115" s="5"/>
      <c r="I115" s="5"/>
      <c r="J115" s="5"/>
      <c r="K115" s="5"/>
      <c r="L115" s="5"/>
      <c r="M115" s="7">
        <v>227</v>
      </c>
      <c r="N115" s="2">
        <v>10565.40971059</v>
      </c>
      <c r="O115" s="6">
        <v>226</v>
      </c>
      <c r="P115" s="2">
        <v>430.58545958000002</v>
      </c>
      <c r="Q115" s="6">
        <v>31</v>
      </c>
      <c r="R115" s="2">
        <v>429.26492999999999</v>
      </c>
      <c r="S115" s="6"/>
      <c r="T115" s="8"/>
    </row>
    <row r="116" spans="1:20" x14ac:dyDescent="0.25">
      <c r="A116" s="17">
        <v>2020</v>
      </c>
      <c r="B116" s="55" t="s">
        <v>17</v>
      </c>
      <c r="C116" s="7">
        <v>187004</v>
      </c>
      <c r="D116" s="2">
        <v>15097.99</v>
      </c>
      <c r="E116" s="7">
        <v>16998</v>
      </c>
      <c r="F116" s="5">
        <v>1.24</v>
      </c>
      <c r="G116" s="5"/>
      <c r="H116" s="5"/>
      <c r="I116" s="5"/>
      <c r="J116" s="5"/>
      <c r="K116" s="5"/>
      <c r="L116" s="5"/>
      <c r="M116" s="7">
        <v>361</v>
      </c>
      <c r="N116" s="2">
        <v>10215.36965457</v>
      </c>
      <c r="O116" s="6">
        <v>204</v>
      </c>
      <c r="P116" s="2">
        <v>284.80898590999999</v>
      </c>
      <c r="Q116" s="6">
        <v>19</v>
      </c>
      <c r="R116" s="2">
        <v>521.81494299999997</v>
      </c>
      <c r="S116" s="6"/>
      <c r="T116" s="8"/>
    </row>
    <row r="117" spans="1:20" x14ac:dyDescent="0.25">
      <c r="A117" s="17">
        <v>2020</v>
      </c>
      <c r="B117" s="55" t="s">
        <v>18</v>
      </c>
      <c r="C117" s="7">
        <v>199124</v>
      </c>
      <c r="D117" s="2">
        <v>16343.99</v>
      </c>
      <c r="E117" s="7">
        <v>17925</v>
      </c>
      <c r="F117" s="5">
        <v>1.23</v>
      </c>
      <c r="G117" s="5"/>
      <c r="H117" s="5"/>
      <c r="I117" s="5"/>
      <c r="J117" s="5"/>
      <c r="K117" s="5"/>
      <c r="L117" s="5"/>
      <c r="M117" s="7">
        <v>331</v>
      </c>
      <c r="N117" s="2">
        <v>8736.3811235699995</v>
      </c>
      <c r="O117" s="6">
        <v>213</v>
      </c>
      <c r="P117" s="2">
        <v>389.98209071000002</v>
      </c>
      <c r="Q117" s="6">
        <v>18</v>
      </c>
      <c r="R117" s="2">
        <v>281.30974700000002</v>
      </c>
      <c r="S117" s="6"/>
      <c r="T117" s="8"/>
    </row>
    <row r="118" spans="1:20" x14ac:dyDescent="0.25">
      <c r="A118" s="17">
        <v>2020</v>
      </c>
      <c r="B118" s="55" t="s">
        <v>19</v>
      </c>
      <c r="C118" s="7">
        <v>220124</v>
      </c>
      <c r="D118" s="2">
        <v>15335.71</v>
      </c>
      <c r="E118" s="7">
        <v>18709</v>
      </c>
      <c r="F118" s="5">
        <v>1.45</v>
      </c>
      <c r="G118" s="5"/>
      <c r="H118" s="5"/>
      <c r="I118" s="5"/>
      <c r="J118" s="5"/>
      <c r="K118" s="5"/>
      <c r="L118" s="5"/>
      <c r="M118" s="7">
        <v>425</v>
      </c>
      <c r="N118" s="2">
        <v>8943.9612568899993</v>
      </c>
      <c r="O118" s="6">
        <v>247</v>
      </c>
      <c r="P118" s="2">
        <v>408.51309087999999</v>
      </c>
      <c r="Q118" s="6">
        <v>18</v>
      </c>
      <c r="R118" s="2">
        <v>272.96855299999999</v>
      </c>
      <c r="S118" s="6"/>
      <c r="T118" s="8"/>
    </row>
    <row r="119" spans="1:20" x14ac:dyDescent="0.25">
      <c r="A119" s="17">
        <v>2020</v>
      </c>
      <c r="B119" s="74" t="s">
        <v>20</v>
      </c>
      <c r="C119" s="7">
        <v>256770</v>
      </c>
      <c r="D119" s="2">
        <v>15083.07</v>
      </c>
      <c r="E119" s="7">
        <v>18539</v>
      </c>
      <c r="F119" s="5">
        <v>1.31</v>
      </c>
      <c r="G119" s="5"/>
      <c r="H119" s="5"/>
      <c r="I119" s="5"/>
      <c r="J119" s="5"/>
      <c r="K119" s="5"/>
      <c r="L119" s="5"/>
      <c r="M119" s="7">
        <v>358</v>
      </c>
      <c r="N119" s="2">
        <v>10722.763649279999</v>
      </c>
      <c r="O119" s="6">
        <v>250</v>
      </c>
      <c r="P119" s="2">
        <v>280.63273358999999</v>
      </c>
      <c r="Q119" s="6">
        <v>41</v>
      </c>
      <c r="R119" s="2">
        <v>1961.132032</v>
      </c>
      <c r="S119" s="6">
        <v>1</v>
      </c>
      <c r="T119" s="8">
        <v>7.0000000000000007E-2</v>
      </c>
    </row>
    <row r="120" spans="1:20" x14ac:dyDescent="0.25">
      <c r="A120" s="17">
        <v>2020</v>
      </c>
      <c r="B120" s="76" t="s">
        <v>21</v>
      </c>
      <c r="C120" s="7">
        <v>218895</v>
      </c>
      <c r="D120" s="2">
        <v>14741.11</v>
      </c>
      <c r="E120" s="7">
        <v>19503</v>
      </c>
      <c r="F120" s="5">
        <v>1.28</v>
      </c>
      <c r="G120" s="5"/>
      <c r="H120" s="5"/>
      <c r="I120" s="5"/>
      <c r="J120" s="5"/>
      <c r="K120" s="5"/>
      <c r="L120" s="5"/>
      <c r="M120" s="7">
        <v>378</v>
      </c>
      <c r="N120" s="2">
        <v>8863.2695175539993</v>
      </c>
      <c r="O120" s="6">
        <v>342</v>
      </c>
      <c r="P120" s="2">
        <v>345.4974029956</v>
      </c>
      <c r="Q120" s="6">
        <v>44</v>
      </c>
      <c r="R120" s="2">
        <v>2411.983788</v>
      </c>
      <c r="S120" s="6"/>
      <c r="T120" s="8"/>
    </row>
    <row r="121" spans="1:20" x14ac:dyDescent="0.25">
      <c r="A121" s="17">
        <v>2020</v>
      </c>
      <c r="B121" s="76" t="s">
        <v>22</v>
      </c>
      <c r="C121" s="7">
        <v>244797</v>
      </c>
      <c r="D121" s="2">
        <v>15723.61</v>
      </c>
      <c r="E121" s="7">
        <v>23226</v>
      </c>
      <c r="F121" s="5">
        <v>1.52</v>
      </c>
      <c r="G121" s="5"/>
      <c r="H121" s="5"/>
      <c r="I121" s="5"/>
      <c r="J121" s="5"/>
      <c r="K121" s="5"/>
      <c r="L121" s="5"/>
      <c r="M121" s="7">
        <v>400</v>
      </c>
      <c r="N121" s="2">
        <v>13177.8146</v>
      </c>
      <c r="O121" s="6">
        <v>552</v>
      </c>
      <c r="P121" s="2">
        <v>689.50229999999999</v>
      </c>
      <c r="Q121" s="6">
        <v>68</v>
      </c>
      <c r="R121" s="2">
        <v>3399.46</v>
      </c>
      <c r="S121" s="6"/>
      <c r="T121" s="8"/>
    </row>
    <row r="122" spans="1:20" s="28" customFormat="1" ht="13" x14ac:dyDescent="0.3">
      <c r="A122" s="21"/>
      <c r="B122" s="87"/>
      <c r="C122" s="32">
        <f>SUM(C110:C121)</f>
        <v>2479724</v>
      </c>
      <c r="D122" s="24">
        <f>SUM(D110:D121)</f>
        <v>186368.64000000001</v>
      </c>
      <c r="E122" s="23">
        <f t="shared" ref="E122:F122" si="5">SUM(E110:E121)</f>
        <v>227894</v>
      </c>
      <c r="F122" s="25">
        <f t="shared" si="5"/>
        <v>16.440000000000001</v>
      </c>
      <c r="G122" s="25"/>
      <c r="H122" s="25"/>
      <c r="I122" s="25"/>
      <c r="J122" s="25"/>
      <c r="K122" s="25"/>
      <c r="L122" s="25"/>
      <c r="M122" s="23"/>
      <c r="N122" s="24"/>
      <c r="O122" s="29"/>
      <c r="P122" s="24"/>
      <c r="Q122" s="29"/>
      <c r="R122" s="24"/>
      <c r="S122" s="29"/>
      <c r="T122" s="30"/>
    </row>
    <row r="123" spans="1:20" x14ac:dyDescent="0.25">
      <c r="A123" s="18"/>
      <c r="B123" s="18"/>
      <c r="C123" s="88"/>
      <c r="D123" s="88"/>
      <c r="E123" s="18"/>
      <c r="F123" s="18"/>
      <c r="G123" s="18"/>
      <c r="H123" s="18"/>
      <c r="I123" s="18"/>
      <c r="J123" s="18"/>
      <c r="K123" s="18"/>
      <c r="L123" s="18"/>
      <c r="M123" s="7"/>
      <c r="N123" s="2"/>
      <c r="O123" s="18"/>
      <c r="P123" s="2"/>
      <c r="Q123" s="18"/>
      <c r="R123" s="2"/>
      <c r="S123" s="18"/>
      <c r="T123" s="89"/>
    </row>
    <row r="124" spans="1:20" x14ac:dyDescent="0.25">
      <c r="A124" s="17">
        <v>2021</v>
      </c>
      <c r="B124" s="14" t="s">
        <v>11</v>
      </c>
      <c r="C124" s="7">
        <v>207650</v>
      </c>
      <c r="D124" s="2">
        <v>13536.89</v>
      </c>
      <c r="E124" s="7">
        <v>19797</v>
      </c>
      <c r="F124" s="5">
        <v>1.21</v>
      </c>
      <c r="G124" s="5"/>
      <c r="H124" s="5"/>
      <c r="I124" s="5"/>
      <c r="J124" s="5"/>
      <c r="K124" s="5"/>
      <c r="L124" s="5"/>
      <c r="M124" s="7">
        <v>330</v>
      </c>
      <c r="N124" s="2">
        <v>7663.8994000000002</v>
      </c>
      <c r="O124" s="6">
        <v>538</v>
      </c>
      <c r="P124" s="2">
        <v>684.37019999999995</v>
      </c>
      <c r="Q124" s="6">
        <v>22</v>
      </c>
      <c r="R124" s="2">
        <v>53.15</v>
      </c>
      <c r="S124" s="6">
        <v>2</v>
      </c>
      <c r="T124" s="8">
        <v>8.9499999999999993</v>
      </c>
    </row>
    <row r="125" spans="1:20" x14ac:dyDescent="0.25">
      <c r="A125" s="17">
        <v>2021</v>
      </c>
      <c r="B125" s="14" t="s">
        <v>12</v>
      </c>
      <c r="C125" s="7">
        <v>208719</v>
      </c>
      <c r="D125" s="2">
        <v>11549.63</v>
      </c>
      <c r="E125" s="7">
        <v>19873</v>
      </c>
      <c r="F125" s="5">
        <v>1.2</v>
      </c>
      <c r="G125" s="5"/>
      <c r="H125" s="5"/>
      <c r="I125" s="5"/>
      <c r="J125" s="5"/>
      <c r="K125" s="5"/>
      <c r="L125" s="5"/>
      <c r="M125" s="7">
        <v>354</v>
      </c>
      <c r="N125" s="2">
        <v>8368.4261999999999</v>
      </c>
      <c r="O125" s="6">
        <v>374</v>
      </c>
      <c r="P125" s="2">
        <v>754.43050000000005</v>
      </c>
      <c r="Q125" s="6">
        <v>52</v>
      </c>
      <c r="R125" s="2">
        <v>1510.21</v>
      </c>
      <c r="S125" s="6">
        <v>2</v>
      </c>
      <c r="T125" s="8">
        <v>8.9499999999999993</v>
      </c>
    </row>
    <row r="126" spans="1:20" x14ac:dyDescent="0.25">
      <c r="A126" s="17">
        <v>2021</v>
      </c>
      <c r="B126" s="14" t="s">
        <v>13</v>
      </c>
      <c r="C126" s="7">
        <v>244502</v>
      </c>
      <c r="D126" s="2">
        <v>13665.96</v>
      </c>
      <c r="E126" s="7">
        <v>21438</v>
      </c>
      <c r="F126" s="5">
        <v>1.9</v>
      </c>
      <c r="G126" s="5"/>
      <c r="H126" s="5"/>
      <c r="I126" s="5"/>
      <c r="J126" s="5"/>
      <c r="K126" s="5"/>
      <c r="L126" s="5"/>
      <c r="M126" s="7">
        <v>562</v>
      </c>
      <c r="N126" s="2">
        <v>7767.07</v>
      </c>
      <c r="O126" s="6">
        <v>481</v>
      </c>
      <c r="P126" s="2">
        <v>878.84159999999997</v>
      </c>
      <c r="Q126" s="6">
        <v>41</v>
      </c>
      <c r="R126" s="2">
        <v>1158.3</v>
      </c>
      <c r="S126" s="6"/>
      <c r="T126" s="8"/>
    </row>
    <row r="127" spans="1:20" x14ac:dyDescent="0.25">
      <c r="A127" s="17">
        <v>2021</v>
      </c>
      <c r="B127" s="14" t="s">
        <v>14</v>
      </c>
      <c r="C127" s="7">
        <v>237588</v>
      </c>
      <c r="D127" s="2">
        <v>13840.11</v>
      </c>
      <c r="E127" s="7">
        <v>19708</v>
      </c>
      <c r="F127" s="5">
        <v>1.79</v>
      </c>
      <c r="G127" s="5"/>
      <c r="H127" s="5"/>
      <c r="I127" s="5"/>
      <c r="J127" s="5"/>
      <c r="K127" s="5"/>
      <c r="L127" s="5"/>
      <c r="M127" s="7">
        <v>305</v>
      </c>
      <c r="N127" s="2">
        <v>4878.1026000000002</v>
      </c>
      <c r="O127" s="6">
        <v>432</v>
      </c>
      <c r="P127" s="2">
        <v>698.54349999999999</v>
      </c>
      <c r="Q127" s="6">
        <v>40</v>
      </c>
      <c r="R127" s="2">
        <v>1122.47</v>
      </c>
      <c r="S127" s="6"/>
      <c r="T127" s="8"/>
    </row>
    <row r="128" spans="1:20" x14ac:dyDescent="0.25">
      <c r="A128" s="17">
        <v>2021</v>
      </c>
      <c r="B128" s="14" t="s">
        <v>15</v>
      </c>
      <c r="C128" s="7">
        <v>247574</v>
      </c>
      <c r="D128" s="2">
        <v>13521.05</v>
      </c>
      <c r="E128" s="7">
        <v>20720</v>
      </c>
      <c r="F128" s="5">
        <v>2.0299999999999998</v>
      </c>
      <c r="G128" s="5"/>
      <c r="H128" s="5"/>
      <c r="I128" s="5"/>
      <c r="J128" s="5"/>
      <c r="K128" s="5"/>
      <c r="L128" s="5"/>
      <c r="M128" s="7">
        <v>335</v>
      </c>
      <c r="N128" s="2">
        <v>10785.6566</v>
      </c>
      <c r="O128" s="6">
        <v>448</v>
      </c>
      <c r="P128" s="2">
        <v>676.32029999999997</v>
      </c>
      <c r="Q128" s="6">
        <v>79</v>
      </c>
      <c r="R128" s="2">
        <v>2829.39</v>
      </c>
      <c r="S128" s="6"/>
      <c r="T128" s="8"/>
    </row>
    <row r="129" spans="1:20" x14ac:dyDescent="0.25">
      <c r="A129" s="17">
        <v>2021</v>
      </c>
      <c r="B129" s="14" t="s">
        <v>16</v>
      </c>
      <c r="C129" s="7">
        <v>307226</v>
      </c>
      <c r="D129" s="2">
        <v>16648.52</v>
      </c>
      <c r="E129" s="7">
        <v>25495</v>
      </c>
      <c r="F129" s="5">
        <v>1.69</v>
      </c>
      <c r="G129" s="5"/>
      <c r="H129" s="5"/>
      <c r="I129" s="5"/>
      <c r="J129" s="5"/>
      <c r="K129" s="5"/>
      <c r="L129" s="5"/>
      <c r="M129" s="7">
        <v>316</v>
      </c>
      <c r="N129" s="2">
        <v>5176.8752999999997</v>
      </c>
      <c r="O129" s="6">
        <v>444</v>
      </c>
      <c r="P129" s="2">
        <v>895.14509999999996</v>
      </c>
      <c r="Q129" s="6">
        <v>68</v>
      </c>
      <c r="R129" s="2">
        <v>4459.41</v>
      </c>
      <c r="S129" s="6"/>
      <c r="T129" s="8"/>
    </row>
    <row r="130" spans="1:20" s="16" customFormat="1" x14ac:dyDescent="0.25">
      <c r="A130" s="13">
        <v>2021</v>
      </c>
      <c r="B130" s="14" t="s">
        <v>17</v>
      </c>
      <c r="C130" s="9">
        <v>253142</v>
      </c>
      <c r="D130" s="10">
        <v>13404.392197289</v>
      </c>
      <c r="E130" s="9">
        <v>25692</v>
      </c>
      <c r="F130" s="11">
        <v>1.7928011793800001</v>
      </c>
      <c r="G130" s="11"/>
      <c r="H130" s="11"/>
      <c r="I130" s="11"/>
      <c r="J130" s="11"/>
      <c r="K130" s="11"/>
      <c r="L130" s="11"/>
      <c r="M130" s="9">
        <v>593</v>
      </c>
      <c r="N130" s="10">
        <v>15815.976837600001</v>
      </c>
      <c r="O130" s="12">
        <v>240</v>
      </c>
      <c r="P130" s="10">
        <v>385.46891110000001</v>
      </c>
      <c r="Q130" s="15">
        <v>26</v>
      </c>
      <c r="R130" s="10">
        <v>11574.027083000001</v>
      </c>
      <c r="S130" s="15">
        <v>0</v>
      </c>
      <c r="T130" s="10">
        <v>0</v>
      </c>
    </row>
    <row r="131" spans="1:20" s="16" customFormat="1" x14ac:dyDescent="0.25">
      <c r="A131" s="13">
        <v>2021</v>
      </c>
      <c r="B131" s="14" t="s">
        <v>18</v>
      </c>
      <c r="C131" s="9">
        <v>308895</v>
      </c>
      <c r="D131" s="10">
        <v>13829.2922329831</v>
      </c>
      <c r="E131" s="9">
        <v>27095</v>
      </c>
      <c r="F131" s="11">
        <v>1.60667533953</v>
      </c>
      <c r="G131" s="11"/>
      <c r="H131" s="11"/>
      <c r="I131" s="11"/>
      <c r="J131" s="11"/>
      <c r="K131" s="11"/>
      <c r="L131" s="11"/>
      <c r="M131" s="9">
        <v>1373</v>
      </c>
      <c r="N131" s="10">
        <v>11550.85694295</v>
      </c>
      <c r="O131" s="12">
        <v>323</v>
      </c>
      <c r="P131" s="10">
        <v>546.73212354999998</v>
      </c>
      <c r="Q131" s="15">
        <v>24</v>
      </c>
      <c r="R131" s="10">
        <v>1095.4540549999999</v>
      </c>
      <c r="S131" s="15">
        <v>0</v>
      </c>
      <c r="T131" s="10">
        <v>0</v>
      </c>
    </row>
    <row r="132" spans="1:20" s="16" customFormat="1" x14ac:dyDescent="0.25">
      <c r="A132" s="13">
        <v>2021</v>
      </c>
      <c r="B132" s="14" t="s">
        <v>19</v>
      </c>
      <c r="C132" s="9">
        <v>313544</v>
      </c>
      <c r="D132" s="10">
        <v>15302.816094359699</v>
      </c>
      <c r="E132" s="9">
        <v>26980</v>
      </c>
      <c r="F132" s="11">
        <v>2.03442042545</v>
      </c>
      <c r="G132" s="11"/>
      <c r="H132" s="11"/>
      <c r="I132" s="11"/>
      <c r="J132" s="11"/>
      <c r="K132" s="11"/>
      <c r="L132" s="11"/>
      <c r="M132" s="9">
        <v>1354</v>
      </c>
      <c r="N132" s="10">
        <v>13122.899488540001</v>
      </c>
      <c r="O132" s="12">
        <v>410</v>
      </c>
      <c r="P132" s="10">
        <v>426.40077989999997</v>
      </c>
      <c r="Q132" s="15">
        <v>44</v>
      </c>
      <c r="R132" s="10">
        <v>1452.5851849999999</v>
      </c>
      <c r="S132" s="15">
        <v>0</v>
      </c>
      <c r="T132" s="10">
        <v>0</v>
      </c>
    </row>
    <row r="133" spans="1:20" x14ac:dyDescent="0.25">
      <c r="A133" s="17">
        <v>2021</v>
      </c>
      <c r="B133" s="14" t="s">
        <v>20</v>
      </c>
      <c r="C133" s="7">
        <v>297238</v>
      </c>
      <c r="D133" s="2">
        <v>14789.689577036401</v>
      </c>
      <c r="E133" s="7">
        <v>26294</v>
      </c>
      <c r="F133" s="5">
        <v>2.24322687017</v>
      </c>
      <c r="G133" s="5"/>
      <c r="H133" s="5"/>
      <c r="I133" s="5"/>
      <c r="J133" s="5"/>
      <c r="K133" s="5"/>
      <c r="L133" s="5"/>
      <c r="M133" s="7">
        <v>1225</v>
      </c>
      <c r="N133" s="2">
        <v>12002.453396020001</v>
      </c>
      <c r="O133" s="1">
        <v>277</v>
      </c>
      <c r="P133" s="2">
        <v>389.42120935000003</v>
      </c>
      <c r="Q133" s="18">
        <v>30</v>
      </c>
      <c r="R133" s="2">
        <v>1301.8958680000001</v>
      </c>
      <c r="S133" s="18">
        <v>0</v>
      </c>
      <c r="T133" s="2">
        <v>0</v>
      </c>
    </row>
    <row r="134" spans="1:20" x14ac:dyDescent="0.25">
      <c r="A134" s="17">
        <v>2021</v>
      </c>
      <c r="B134" s="14" t="s">
        <v>21</v>
      </c>
      <c r="C134" s="7">
        <v>310103</v>
      </c>
      <c r="D134" s="2">
        <v>16153.089716516199</v>
      </c>
      <c r="E134" s="7">
        <v>27724</v>
      </c>
      <c r="F134" s="5">
        <v>1.6995270260199999</v>
      </c>
      <c r="G134" s="5"/>
      <c r="H134" s="5"/>
      <c r="I134" s="5"/>
      <c r="J134" s="5"/>
      <c r="K134" s="5"/>
      <c r="L134" s="5"/>
      <c r="M134" s="7">
        <v>1533</v>
      </c>
      <c r="N134" s="2">
        <v>12119.80565016</v>
      </c>
      <c r="O134" s="1">
        <v>309</v>
      </c>
      <c r="P134" s="2">
        <v>543.69424140000001</v>
      </c>
      <c r="Q134" s="18">
        <v>36</v>
      </c>
      <c r="R134" s="2">
        <v>1718.643734</v>
      </c>
      <c r="S134" s="18">
        <v>0</v>
      </c>
      <c r="T134" s="2">
        <v>0</v>
      </c>
    </row>
    <row r="135" spans="1:20" x14ac:dyDescent="0.25">
      <c r="A135" s="17">
        <v>2021</v>
      </c>
      <c r="B135" s="14" t="s">
        <v>22</v>
      </c>
      <c r="C135" s="7">
        <v>321909</v>
      </c>
      <c r="D135" s="2">
        <v>18067.100237888102</v>
      </c>
      <c r="E135" s="7">
        <v>29163</v>
      </c>
      <c r="F135" s="5">
        <v>2.0820541932099998</v>
      </c>
      <c r="G135" s="5"/>
      <c r="H135" s="5"/>
      <c r="I135" s="5"/>
      <c r="J135" s="5"/>
      <c r="K135" s="5"/>
      <c r="L135" s="5"/>
      <c r="M135" s="7">
        <v>1604</v>
      </c>
      <c r="N135" s="2">
        <v>16986.058375770001</v>
      </c>
      <c r="O135" s="1">
        <v>278</v>
      </c>
      <c r="P135" s="2">
        <v>554.05298540000013</v>
      </c>
      <c r="Q135" s="18">
        <v>21</v>
      </c>
      <c r="R135" s="2">
        <v>811.71353499999998</v>
      </c>
      <c r="S135" s="18">
        <v>0</v>
      </c>
      <c r="T135" s="2">
        <v>0</v>
      </c>
    </row>
    <row r="136" spans="1:20" s="28" customFormat="1" ht="13" customHeight="1" x14ac:dyDescent="0.3">
      <c r="A136" s="21"/>
      <c r="B136" s="22"/>
      <c r="C136" s="23">
        <f>SUM(C124:C135)</f>
        <v>3258090</v>
      </c>
      <c r="D136" s="24">
        <f>SUM(D124:D135)</f>
        <v>174308.54005607252</v>
      </c>
      <c r="E136" s="23"/>
      <c r="F136" s="25"/>
      <c r="G136" s="25"/>
      <c r="H136" s="25"/>
      <c r="I136" s="25"/>
      <c r="J136" s="25"/>
      <c r="K136" s="25"/>
      <c r="L136" s="25"/>
      <c r="M136" s="23"/>
      <c r="N136" s="24"/>
      <c r="O136" s="26"/>
      <c r="P136" s="24"/>
      <c r="Q136" s="27"/>
      <c r="R136" s="24"/>
      <c r="S136" s="27"/>
      <c r="T136" s="24"/>
    </row>
    <row r="137" spans="1:20" x14ac:dyDescent="0.25">
      <c r="A137" s="17"/>
      <c r="B137" s="14"/>
      <c r="C137" s="2"/>
      <c r="D137" s="2"/>
      <c r="E137" s="7"/>
      <c r="F137" s="5"/>
      <c r="G137" s="5"/>
      <c r="H137" s="5"/>
      <c r="I137" s="5"/>
      <c r="J137" s="5"/>
      <c r="K137" s="5"/>
      <c r="L137" s="5"/>
      <c r="M137" s="7"/>
      <c r="N137" s="2"/>
      <c r="O137" s="1"/>
      <c r="P137" s="2"/>
      <c r="Q137" s="18"/>
      <c r="R137" s="2"/>
      <c r="S137" s="18"/>
      <c r="T137" s="2"/>
    </row>
    <row r="138" spans="1:20" x14ac:dyDescent="0.25">
      <c r="A138" s="17">
        <v>2022</v>
      </c>
      <c r="B138" s="14" t="s">
        <v>11</v>
      </c>
      <c r="C138" s="7">
        <v>280336</v>
      </c>
      <c r="D138" s="2">
        <v>15119.668651353</v>
      </c>
      <c r="E138" s="7">
        <v>27019</v>
      </c>
      <c r="F138" s="5">
        <v>1.7861194248900001</v>
      </c>
      <c r="G138" s="5"/>
      <c r="H138" s="5"/>
      <c r="I138" s="5"/>
      <c r="J138" s="5"/>
      <c r="K138" s="5"/>
      <c r="L138" s="5"/>
      <c r="M138" s="7">
        <v>1496</v>
      </c>
      <c r="N138" s="2">
        <v>11271.241167279999</v>
      </c>
      <c r="O138" s="1">
        <v>268</v>
      </c>
      <c r="P138" s="2">
        <v>439.03846450999998</v>
      </c>
      <c r="Q138" s="18">
        <v>29</v>
      </c>
      <c r="R138" s="2">
        <v>1599.442816</v>
      </c>
      <c r="S138" s="18">
        <v>0</v>
      </c>
      <c r="T138" s="2">
        <v>0</v>
      </c>
    </row>
    <row r="139" spans="1:20" x14ac:dyDescent="0.25">
      <c r="A139" s="17">
        <v>2022</v>
      </c>
      <c r="B139" s="14" t="s">
        <v>12</v>
      </c>
      <c r="C139" s="7">
        <v>275087</v>
      </c>
      <c r="D139" s="2">
        <v>15078.414922837699</v>
      </c>
      <c r="E139" s="7">
        <v>27407</v>
      </c>
      <c r="F139" s="5">
        <v>1.3792533386500001</v>
      </c>
      <c r="G139" s="5"/>
      <c r="H139" s="5"/>
      <c r="I139" s="5"/>
      <c r="J139" s="5"/>
      <c r="K139" s="5"/>
      <c r="L139" s="5"/>
      <c r="M139" s="7">
        <v>1385</v>
      </c>
      <c r="N139" s="2">
        <v>10312.489831110001</v>
      </c>
      <c r="O139" s="7">
        <v>292</v>
      </c>
      <c r="P139" s="2">
        <v>1037.6663549499999</v>
      </c>
      <c r="Q139" s="18">
        <v>19</v>
      </c>
      <c r="R139" s="2">
        <v>93.562336000000002</v>
      </c>
      <c r="S139" s="18">
        <v>0</v>
      </c>
      <c r="T139" s="2">
        <v>0</v>
      </c>
    </row>
    <row r="140" spans="1:20" x14ac:dyDescent="0.25">
      <c r="A140" s="17">
        <v>2022</v>
      </c>
      <c r="B140" s="14" t="s">
        <v>13</v>
      </c>
      <c r="C140" s="7">
        <v>322340</v>
      </c>
      <c r="D140" s="2">
        <v>16866.937492472982</v>
      </c>
      <c r="E140" s="7">
        <v>30553</v>
      </c>
      <c r="F140" s="5">
        <v>2.3578267605000001</v>
      </c>
      <c r="G140" s="5"/>
      <c r="H140" s="5"/>
      <c r="I140" s="5"/>
      <c r="J140" s="5"/>
      <c r="K140" s="5"/>
      <c r="L140" s="5"/>
      <c r="M140" s="7">
        <v>1687</v>
      </c>
      <c r="N140" s="2">
        <v>13957.61339241</v>
      </c>
      <c r="O140" s="7">
        <v>287</v>
      </c>
      <c r="P140" s="2">
        <v>630.10551475</v>
      </c>
      <c r="Q140" s="18">
        <v>31</v>
      </c>
      <c r="R140" s="2">
        <v>280.17942599999998</v>
      </c>
      <c r="S140" s="18">
        <v>0</v>
      </c>
      <c r="T140" s="2">
        <v>0</v>
      </c>
    </row>
    <row r="141" spans="1:20" s="16" customFormat="1" x14ac:dyDescent="0.25">
      <c r="A141" s="13">
        <v>2022</v>
      </c>
      <c r="B141" s="14" t="s">
        <v>14</v>
      </c>
      <c r="C141" s="9">
        <v>288837</v>
      </c>
      <c r="D141" s="10">
        <v>14287.334417895199</v>
      </c>
      <c r="E141" s="9">
        <v>26527</v>
      </c>
      <c r="F141" s="11">
        <v>1.52140920621</v>
      </c>
      <c r="G141" s="11"/>
      <c r="H141" s="11"/>
      <c r="I141" s="11"/>
      <c r="J141" s="11"/>
      <c r="K141" s="11"/>
      <c r="L141" s="11"/>
      <c r="M141" s="9">
        <v>1197</v>
      </c>
      <c r="N141" s="10">
        <v>12837.658281440001</v>
      </c>
      <c r="O141" s="9">
        <v>287</v>
      </c>
      <c r="P141" s="10">
        <v>587.51199320000001</v>
      </c>
      <c r="Q141" s="15">
        <v>28</v>
      </c>
      <c r="R141" s="10">
        <v>1440.019886</v>
      </c>
      <c r="S141" s="15">
        <v>0</v>
      </c>
      <c r="T141" s="10">
        <v>0</v>
      </c>
    </row>
    <row r="142" spans="1:20" s="16" customFormat="1" x14ac:dyDescent="0.25">
      <c r="A142" s="13">
        <v>2022</v>
      </c>
      <c r="B142" s="14" t="s">
        <v>15</v>
      </c>
      <c r="C142" s="9">
        <v>303805</v>
      </c>
      <c r="D142" s="10">
        <v>15459.7893825969</v>
      </c>
      <c r="E142" s="9">
        <v>30661</v>
      </c>
      <c r="F142" s="11">
        <v>1.96719168546</v>
      </c>
      <c r="G142" s="11"/>
      <c r="H142" s="11"/>
      <c r="I142" s="11"/>
      <c r="J142" s="11"/>
      <c r="K142" s="11"/>
      <c r="L142" s="11"/>
      <c r="M142" s="9">
        <v>1385</v>
      </c>
      <c r="N142" s="10">
        <f>17540965997/1000000</f>
        <v>17540.965996999999</v>
      </c>
      <c r="O142" s="9">
        <v>311</v>
      </c>
      <c r="P142" s="10">
        <f>694050244/1000000</f>
        <v>694.05024400000002</v>
      </c>
      <c r="Q142" s="15">
        <v>41</v>
      </c>
      <c r="R142" s="10">
        <f>908721106/1000000</f>
        <v>908.72110599999996</v>
      </c>
      <c r="S142" s="15">
        <v>0</v>
      </c>
      <c r="T142" s="10">
        <v>0</v>
      </c>
    </row>
    <row r="143" spans="1:20" s="16" customFormat="1" x14ac:dyDescent="0.25">
      <c r="A143" s="13">
        <v>2022</v>
      </c>
      <c r="B143" s="14" t="s">
        <v>16</v>
      </c>
      <c r="C143" s="9">
        <v>369067</v>
      </c>
      <c r="D143" s="10">
        <v>19054.581808020699</v>
      </c>
      <c r="E143" s="9">
        <v>36895</v>
      </c>
      <c r="F143" s="11">
        <v>2.2403525501399999</v>
      </c>
      <c r="G143" s="11"/>
      <c r="H143" s="11"/>
      <c r="I143" s="11"/>
      <c r="J143" s="11"/>
      <c r="K143" s="11"/>
      <c r="L143" s="11"/>
      <c r="M143" s="9">
        <v>1387</v>
      </c>
      <c r="N143" s="10">
        <f>20617956472/1000000</f>
        <v>20617.956472000002</v>
      </c>
      <c r="O143" s="9">
        <v>302</v>
      </c>
      <c r="P143" s="10">
        <f>777653021/1000000</f>
        <v>777.65302099999997</v>
      </c>
      <c r="Q143" s="15">
        <v>39</v>
      </c>
      <c r="R143" s="10">
        <f>10612649303/1000000</f>
        <v>10612.649303</v>
      </c>
      <c r="S143" s="15">
        <v>0</v>
      </c>
      <c r="T143" s="10">
        <v>0</v>
      </c>
    </row>
    <row r="144" spans="1:20" s="16" customFormat="1" x14ac:dyDescent="0.25">
      <c r="A144" s="13">
        <v>2022</v>
      </c>
      <c r="B144" s="14" t="s">
        <v>17</v>
      </c>
      <c r="C144" s="9">
        <v>290060</v>
      </c>
      <c r="D144" s="10">
        <v>15773.2387056726</v>
      </c>
      <c r="E144" s="9">
        <v>37369</v>
      </c>
      <c r="F144" s="10">
        <v>2.2249738458100001</v>
      </c>
      <c r="G144" s="10"/>
      <c r="H144" s="10"/>
      <c r="I144" s="10"/>
      <c r="J144" s="10"/>
      <c r="K144" s="10"/>
      <c r="L144" s="10"/>
      <c r="M144" s="9">
        <v>1659</v>
      </c>
      <c r="N144" s="10">
        <f>15908620382.05/1000000</f>
        <v>15908.62038205</v>
      </c>
      <c r="O144" s="9">
        <v>351</v>
      </c>
      <c r="P144" s="10">
        <f>1120815980.5/1000000</f>
        <v>1120.8159805</v>
      </c>
      <c r="Q144" s="15">
        <v>43</v>
      </c>
      <c r="R144" s="10">
        <f>5092526524/1000000</f>
        <v>5092.5265239999999</v>
      </c>
      <c r="S144" s="15">
        <v>0</v>
      </c>
      <c r="T144" s="10">
        <v>0</v>
      </c>
    </row>
    <row r="145" spans="1:20" s="16" customFormat="1" x14ac:dyDescent="0.25">
      <c r="A145" s="13">
        <v>2022</v>
      </c>
      <c r="B145" s="14" t="s">
        <v>18</v>
      </c>
      <c r="C145" s="9">
        <v>330814</v>
      </c>
      <c r="D145" s="10">
        <v>19156.4560324341</v>
      </c>
      <c r="E145" s="9">
        <v>40055</v>
      </c>
      <c r="F145" s="10">
        <v>2.3735516643600003</v>
      </c>
      <c r="G145" s="10"/>
      <c r="H145" s="10"/>
      <c r="I145" s="10"/>
      <c r="J145" s="10"/>
      <c r="K145" s="10"/>
      <c r="L145" s="10"/>
      <c r="M145" s="9">
        <v>1613</v>
      </c>
      <c r="N145" s="10">
        <v>28854.775582279999</v>
      </c>
      <c r="O145" s="9">
        <v>309</v>
      </c>
      <c r="P145" s="10">
        <v>586.0512248</v>
      </c>
      <c r="Q145" s="15">
        <v>33</v>
      </c>
      <c r="R145" s="10">
        <v>1291.862697</v>
      </c>
      <c r="S145" s="10">
        <v>0</v>
      </c>
      <c r="T145" s="10">
        <v>0</v>
      </c>
    </row>
    <row r="146" spans="1:20" s="16" customFormat="1" x14ac:dyDescent="0.25">
      <c r="A146" s="13">
        <v>2022</v>
      </c>
      <c r="B146" s="14" t="s">
        <v>19</v>
      </c>
      <c r="C146" s="9">
        <v>342602</v>
      </c>
      <c r="D146" s="10">
        <v>19302.110029003801</v>
      </c>
      <c r="E146" s="9">
        <v>40983</v>
      </c>
      <c r="F146" s="10">
        <v>2.4563266860999997</v>
      </c>
      <c r="G146" s="10"/>
      <c r="H146" s="10"/>
      <c r="I146" s="10"/>
      <c r="J146" s="10"/>
      <c r="K146" s="10"/>
      <c r="L146" s="10"/>
      <c r="M146" s="9">
        <v>518</v>
      </c>
      <c r="N146" s="10">
        <v>13156.695047990001</v>
      </c>
      <c r="O146" s="9">
        <v>378</v>
      </c>
      <c r="P146" s="10">
        <v>895.25526754999999</v>
      </c>
      <c r="Q146" s="15">
        <v>37</v>
      </c>
      <c r="R146" s="10">
        <v>985.92380400000002</v>
      </c>
      <c r="S146" s="10">
        <v>0</v>
      </c>
      <c r="T146" s="10">
        <v>0</v>
      </c>
    </row>
    <row r="147" spans="1:20" s="16" customFormat="1" x14ac:dyDescent="0.25">
      <c r="A147" s="13">
        <v>2022</v>
      </c>
      <c r="B147" s="14" t="s">
        <v>20</v>
      </c>
      <c r="C147" s="9">
        <v>329668</v>
      </c>
      <c r="D147" s="10">
        <v>18125.240000000002</v>
      </c>
      <c r="E147" s="9">
        <v>38431</v>
      </c>
      <c r="F147" s="11">
        <v>2.4023797438400001</v>
      </c>
      <c r="G147" s="11"/>
      <c r="H147" s="11"/>
      <c r="I147" s="11"/>
      <c r="J147" s="11"/>
      <c r="K147" s="11"/>
      <c r="L147" s="11"/>
      <c r="M147" s="9">
        <v>403</v>
      </c>
      <c r="N147" s="11">
        <v>13813.84221463</v>
      </c>
      <c r="O147" s="9">
        <v>339</v>
      </c>
      <c r="P147" s="11">
        <v>629.64842399999998</v>
      </c>
      <c r="Q147" s="15">
        <v>37</v>
      </c>
      <c r="R147" s="10">
        <v>5299.0808109999998</v>
      </c>
      <c r="S147" s="9"/>
      <c r="T147" s="9"/>
    </row>
    <row r="148" spans="1:20" s="16" customFormat="1" x14ac:dyDescent="0.25">
      <c r="A148" s="13">
        <v>2022</v>
      </c>
      <c r="B148" s="14" t="s">
        <v>21</v>
      </c>
      <c r="C148" s="9">
        <v>342542</v>
      </c>
      <c r="D148" s="10">
        <v>19057.932091339302</v>
      </c>
      <c r="E148" s="9">
        <v>39264</v>
      </c>
      <c r="F148" s="10">
        <v>2.0299584094999998</v>
      </c>
      <c r="G148" s="10"/>
      <c r="H148" s="10"/>
      <c r="I148" s="10"/>
      <c r="J148" s="10"/>
      <c r="K148" s="10"/>
      <c r="L148" s="10"/>
      <c r="M148" s="9">
        <v>531</v>
      </c>
      <c r="N148" s="10">
        <v>18553.280207099997</v>
      </c>
      <c r="O148" s="9">
        <v>321</v>
      </c>
      <c r="P148" s="10">
        <v>923.83086520000006</v>
      </c>
      <c r="Q148" s="15">
        <v>53</v>
      </c>
      <c r="R148" s="10">
        <v>695.12963999999999</v>
      </c>
      <c r="S148" s="9"/>
      <c r="T148" s="9"/>
    </row>
    <row r="149" spans="1:20" x14ac:dyDescent="0.25">
      <c r="A149" s="13">
        <v>2022</v>
      </c>
      <c r="B149" s="14" t="s">
        <v>22</v>
      </c>
      <c r="C149" s="7">
        <v>358632</v>
      </c>
      <c r="D149" s="2">
        <v>20221.711578158101</v>
      </c>
      <c r="E149" s="7">
        <v>40588</v>
      </c>
      <c r="F149" s="5">
        <v>2.4713948033299999</v>
      </c>
      <c r="G149" s="5"/>
      <c r="H149" s="5"/>
      <c r="I149" s="5"/>
      <c r="J149" s="5"/>
      <c r="K149" s="5"/>
      <c r="L149" s="5"/>
      <c r="M149" s="7">
        <v>469</v>
      </c>
      <c r="N149" s="2">
        <v>14953.154460200001</v>
      </c>
      <c r="O149" s="7">
        <v>300</v>
      </c>
      <c r="P149" s="2">
        <v>660.71636350000006</v>
      </c>
      <c r="Q149" s="18">
        <v>44</v>
      </c>
      <c r="R149" s="2">
        <v>4142.0556930000002</v>
      </c>
      <c r="S149" s="20"/>
      <c r="T149" s="20"/>
    </row>
    <row r="150" spans="1:20" s="28" customFormat="1" ht="13" x14ac:dyDescent="0.3">
      <c r="A150" s="27"/>
      <c r="B150" s="27"/>
      <c r="C150" s="78">
        <f>SUM(C138:C149)</f>
        <v>3833790</v>
      </c>
      <c r="D150" s="99">
        <f>SUM(D138:D149)</f>
        <v>207503.41511178439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101"/>
      <c r="O150" s="27"/>
      <c r="P150" s="27"/>
      <c r="Q150" s="27"/>
      <c r="R150" s="27"/>
      <c r="S150" s="27"/>
      <c r="T150" s="27"/>
    </row>
    <row r="151" spans="1:20" x14ac:dyDescent="0.25">
      <c r="B151" s="90"/>
      <c r="C151" s="91"/>
      <c r="D151" s="92"/>
      <c r="E151" s="92"/>
    </row>
    <row r="152" spans="1:20" x14ac:dyDescent="0.25">
      <c r="A152" s="17">
        <v>2023</v>
      </c>
      <c r="B152" s="14" t="s">
        <v>11</v>
      </c>
      <c r="C152" s="7">
        <v>340881</v>
      </c>
      <c r="D152" s="2">
        <v>19189.2245349355</v>
      </c>
      <c r="E152" s="7">
        <v>40238</v>
      </c>
      <c r="F152" s="5">
        <v>2.1220294952800001</v>
      </c>
      <c r="G152" s="7"/>
      <c r="H152" s="5"/>
      <c r="I152" s="5"/>
      <c r="J152" s="5"/>
      <c r="K152" s="5"/>
      <c r="L152" s="5"/>
      <c r="M152" s="7">
        <v>385</v>
      </c>
      <c r="N152" s="2">
        <v>19087.770724369999</v>
      </c>
      <c r="O152" s="7">
        <v>375</v>
      </c>
      <c r="P152" s="2">
        <v>1098.3293521500002</v>
      </c>
      <c r="Q152" s="18">
        <v>35</v>
      </c>
      <c r="R152" s="2">
        <v>2471.1823089999998</v>
      </c>
      <c r="S152" s="2">
        <v>0</v>
      </c>
      <c r="T152" s="2">
        <v>0</v>
      </c>
    </row>
    <row r="153" spans="1:20" x14ac:dyDescent="0.25">
      <c r="A153" s="17">
        <v>2023</v>
      </c>
      <c r="B153" s="14" t="s">
        <v>12</v>
      </c>
      <c r="C153" s="7">
        <v>316987</v>
      </c>
      <c r="D153" s="2">
        <v>17912.816592150499</v>
      </c>
      <c r="E153" s="7">
        <v>38831</v>
      </c>
      <c r="F153" s="5">
        <v>2.1053668299099999</v>
      </c>
      <c r="G153" s="7">
        <v>32</v>
      </c>
      <c r="H153" s="5">
        <v>266.70075800000001</v>
      </c>
      <c r="I153" s="7">
        <v>4</v>
      </c>
      <c r="J153" s="5">
        <v>5.05</v>
      </c>
      <c r="K153" s="5"/>
      <c r="L153" s="5"/>
      <c r="M153" s="7">
        <v>568</v>
      </c>
      <c r="N153" s="2">
        <v>38079.353901790004</v>
      </c>
      <c r="O153" s="7">
        <v>414</v>
      </c>
      <c r="P153" s="2">
        <v>1181.5999503</v>
      </c>
      <c r="Q153" s="18">
        <v>59</v>
      </c>
      <c r="R153" s="2">
        <v>9350.0705500000004</v>
      </c>
      <c r="S153" s="2">
        <v>0</v>
      </c>
      <c r="T153" s="2">
        <v>0</v>
      </c>
    </row>
    <row r="154" spans="1:20" x14ac:dyDescent="0.25">
      <c r="A154" s="17">
        <v>2023</v>
      </c>
      <c r="B154" s="14" t="s">
        <v>13</v>
      </c>
      <c r="C154" s="7">
        <v>388992</v>
      </c>
      <c r="D154" s="2">
        <v>21608.716327370399</v>
      </c>
      <c r="E154" s="7">
        <v>42868</v>
      </c>
      <c r="F154" s="5">
        <v>1.9693297275999999</v>
      </c>
      <c r="G154" s="7">
        <v>34</v>
      </c>
      <c r="H154" s="5">
        <v>179.12376599999999</v>
      </c>
      <c r="I154" s="7">
        <v>6</v>
      </c>
      <c r="J154" s="5">
        <v>8.0340042399999998</v>
      </c>
      <c r="K154" s="5"/>
      <c r="L154" s="5"/>
      <c r="M154" s="7">
        <v>410</v>
      </c>
      <c r="N154" s="2">
        <v>20732.894249569999</v>
      </c>
      <c r="O154" s="7">
        <v>320</v>
      </c>
      <c r="P154" s="2">
        <v>965.95013674999996</v>
      </c>
      <c r="Q154" s="18">
        <v>35</v>
      </c>
      <c r="R154" s="2">
        <v>1706.103249</v>
      </c>
      <c r="S154" s="2">
        <v>0</v>
      </c>
      <c r="T154" s="2">
        <v>0</v>
      </c>
    </row>
    <row r="155" spans="1:20" s="16" customFormat="1" x14ac:dyDescent="0.25">
      <c r="A155" s="13">
        <v>2023</v>
      </c>
      <c r="B155" s="14" t="s">
        <v>14</v>
      </c>
      <c r="C155" s="9">
        <v>330993</v>
      </c>
      <c r="D155" s="10">
        <v>18833.022972596198</v>
      </c>
      <c r="E155" s="9">
        <v>33551</v>
      </c>
      <c r="F155" s="11">
        <v>1.6128020466300002</v>
      </c>
      <c r="G155" s="9">
        <v>35</v>
      </c>
      <c r="H155" s="11">
        <v>733.21478200000001</v>
      </c>
      <c r="I155" s="9">
        <v>1</v>
      </c>
      <c r="J155" s="11">
        <v>2.5750799999999998</v>
      </c>
      <c r="K155" s="11"/>
      <c r="L155" s="11"/>
      <c r="M155" s="9">
        <v>365</v>
      </c>
      <c r="N155" s="2">
        <v>22877.40595697</v>
      </c>
      <c r="O155" s="9">
        <v>319</v>
      </c>
      <c r="P155" s="10">
        <v>2350.3252184499997</v>
      </c>
      <c r="Q155" s="15">
        <v>29</v>
      </c>
      <c r="R155" s="10">
        <v>3026.185109</v>
      </c>
      <c r="S155" s="2">
        <v>0</v>
      </c>
      <c r="T155" s="2">
        <v>0</v>
      </c>
    </row>
    <row r="156" spans="1:20" s="16" customFormat="1" x14ac:dyDescent="0.25">
      <c r="A156" s="13">
        <v>2023</v>
      </c>
      <c r="B156" s="14" t="s">
        <v>15</v>
      </c>
      <c r="C156" s="9">
        <v>348520</v>
      </c>
      <c r="D156" s="10">
        <v>21471.2436483565</v>
      </c>
      <c r="E156" s="9">
        <v>43899</v>
      </c>
      <c r="F156" s="10">
        <v>2.1853803101199998</v>
      </c>
      <c r="G156" s="9">
        <v>50</v>
      </c>
      <c r="H156" s="10">
        <v>268.3563552</v>
      </c>
      <c r="I156" s="9">
        <v>7</v>
      </c>
      <c r="J156" s="10">
        <v>7.49</v>
      </c>
      <c r="K156" s="10"/>
      <c r="L156" s="10"/>
      <c r="M156" s="9">
        <v>568</v>
      </c>
      <c r="N156" s="10">
        <v>49499.930989809996</v>
      </c>
      <c r="O156" s="9">
        <v>544</v>
      </c>
      <c r="P156" s="10">
        <v>2608.3579742500001</v>
      </c>
      <c r="Q156" s="18">
        <v>61</v>
      </c>
      <c r="R156" s="10">
        <v>4718.8173260000003</v>
      </c>
      <c r="S156" s="2">
        <v>0</v>
      </c>
      <c r="T156" s="2">
        <v>0</v>
      </c>
    </row>
    <row r="157" spans="1:20" s="16" customFormat="1" x14ac:dyDescent="0.25">
      <c r="A157" s="13">
        <v>2023</v>
      </c>
      <c r="B157" s="14" t="s">
        <v>16</v>
      </c>
      <c r="C157" s="9">
        <v>380818</v>
      </c>
      <c r="D157" s="10">
        <v>23102.133100564788</v>
      </c>
      <c r="E157" s="9">
        <v>45559</v>
      </c>
      <c r="F157" s="10">
        <v>2.2384613198000003</v>
      </c>
      <c r="G157" s="9">
        <v>81</v>
      </c>
      <c r="H157" s="10">
        <v>624.22707204999995</v>
      </c>
      <c r="I157" s="9">
        <v>13</v>
      </c>
      <c r="J157" s="10">
        <v>12.391513</v>
      </c>
      <c r="K157" s="10"/>
      <c r="L157" s="10"/>
      <c r="M157" s="9">
        <v>405</v>
      </c>
      <c r="N157" s="10">
        <v>21042.500684739996</v>
      </c>
      <c r="O157" s="9">
        <v>462</v>
      </c>
      <c r="P157" s="10">
        <v>2697.8170578000004</v>
      </c>
      <c r="Q157" s="15">
        <v>72</v>
      </c>
      <c r="R157" s="10">
        <v>7004.9771780000001</v>
      </c>
      <c r="S157" s="2">
        <v>0</v>
      </c>
      <c r="T157" s="2">
        <v>0</v>
      </c>
    </row>
    <row r="158" spans="1:20" s="16" customFormat="1" x14ac:dyDescent="0.25">
      <c r="A158" s="13">
        <v>2023</v>
      </c>
      <c r="B158" s="14" t="s">
        <v>17</v>
      </c>
      <c r="C158" s="9">
        <v>322566</v>
      </c>
      <c r="D158" s="10">
        <v>20594.269880073647</v>
      </c>
      <c r="E158" s="9">
        <v>47434</v>
      </c>
      <c r="F158" s="10">
        <v>2.5989219229999998</v>
      </c>
      <c r="G158" s="9">
        <v>33</v>
      </c>
      <c r="H158" s="10">
        <v>247.02920415</v>
      </c>
      <c r="I158" s="9">
        <v>3</v>
      </c>
      <c r="J158" s="10">
        <v>5.5</v>
      </c>
      <c r="K158" s="10"/>
      <c r="L158" s="10"/>
      <c r="M158" s="9">
        <v>457</v>
      </c>
      <c r="N158" s="10">
        <v>31613.183685949996</v>
      </c>
      <c r="O158" s="9">
        <v>531</v>
      </c>
      <c r="P158" s="10">
        <v>3345.2378398000001</v>
      </c>
      <c r="Q158" s="15">
        <v>41</v>
      </c>
      <c r="R158" s="10">
        <v>1976.118984</v>
      </c>
      <c r="S158" s="2">
        <v>0</v>
      </c>
      <c r="T158" s="2">
        <v>0</v>
      </c>
    </row>
    <row r="159" spans="1:20" s="16" customFormat="1" x14ac:dyDescent="0.25">
      <c r="A159" s="13">
        <v>2023</v>
      </c>
      <c r="B159" s="14" t="s">
        <v>18</v>
      </c>
      <c r="C159" s="9">
        <v>347714</v>
      </c>
      <c r="D159" s="10">
        <v>22433.870964560891</v>
      </c>
      <c r="E159" s="9">
        <v>52445</v>
      </c>
      <c r="F159" s="10">
        <v>2.4240192872300002</v>
      </c>
      <c r="G159" s="9">
        <v>45</v>
      </c>
      <c r="H159" s="10">
        <v>342.09891800000003</v>
      </c>
      <c r="I159" s="9">
        <v>17</v>
      </c>
      <c r="J159" s="10">
        <v>31.446087500000001</v>
      </c>
      <c r="K159" s="10"/>
      <c r="L159" s="10"/>
      <c r="M159" s="9">
        <v>615</v>
      </c>
      <c r="N159" s="10">
        <v>50413.193955509996</v>
      </c>
      <c r="O159" s="9">
        <v>573</v>
      </c>
      <c r="P159" s="10">
        <v>3639.7515875500003</v>
      </c>
      <c r="Q159" s="15">
        <v>87</v>
      </c>
      <c r="R159" s="10">
        <v>10216.857072999999</v>
      </c>
      <c r="S159" s="2">
        <v>0</v>
      </c>
      <c r="T159" s="2">
        <v>0</v>
      </c>
    </row>
    <row r="160" spans="1:20" s="16" customFormat="1" x14ac:dyDescent="0.25">
      <c r="A160" s="13">
        <v>2023</v>
      </c>
      <c r="B160" s="14" t="s">
        <v>19</v>
      </c>
      <c r="C160" s="9">
        <v>319167</v>
      </c>
      <c r="D160" s="10">
        <v>20978.2106129688</v>
      </c>
      <c r="E160" s="9">
        <v>48780</v>
      </c>
      <c r="F160" s="10">
        <v>2.5167839403000003</v>
      </c>
      <c r="G160" s="9">
        <v>29</v>
      </c>
      <c r="H160" s="10">
        <v>288.62615699999998</v>
      </c>
      <c r="I160" s="9">
        <v>10</v>
      </c>
      <c r="J160" s="10">
        <v>14.327705</v>
      </c>
      <c r="K160" s="10"/>
      <c r="L160" s="10"/>
      <c r="M160" s="9">
        <v>619</v>
      </c>
      <c r="N160" s="10">
        <v>62215.765359699995</v>
      </c>
      <c r="O160" s="9">
        <v>561</v>
      </c>
      <c r="P160" s="10">
        <v>5036.0045191499994</v>
      </c>
      <c r="Q160" s="15">
        <v>59</v>
      </c>
      <c r="R160" s="10">
        <v>4582.8981620000004</v>
      </c>
      <c r="S160" s="2">
        <v>0</v>
      </c>
      <c r="T160" s="2">
        <v>0</v>
      </c>
    </row>
    <row r="161" spans="1:20" s="16" customFormat="1" x14ac:dyDescent="0.25">
      <c r="A161" s="13">
        <v>2023</v>
      </c>
      <c r="B161" s="14" t="s">
        <v>20</v>
      </c>
      <c r="C161" s="9">
        <v>331952</v>
      </c>
      <c r="D161" s="10">
        <v>23884.648711172998</v>
      </c>
      <c r="E161" s="9">
        <v>51790</v>
      </c>
      <c r="F161" s="10">
        <v>2.57529868092</v>
      </c>
      <c r="G161" s="9">
        <v>62</v>
      </c>
      <c r="H161" s="10">
        <v>617.66672979999998</v>
      </c>
      <c r="I161" s="9">
        <v>9</v>
      </c>
      <c r="J161" s="10">
        <v>10.9516522</v>
      </c>
      <c r="K161" s="10"/>
      <c r="L161" s="10"/>
      <c r="M161" s="9">
        <v>543</v>
      </c>
      <c r="N161" s="10">
        <v>49231.441068979999</v>
      </c>
      <c r="O161" s="9">
        <v>615</v>
      </c>
      <c r="P161" s="10">
        <v>6534.694811450001</v>
      </c>
      <c r="Q161" s="15">
        <v>48</v>
      </c>
      <c r="R161" s="10">
        <v>6050.1934149999997</v>
      </c>
      <c r="S161" s="2">
        <v>0</v>
      </c>
      <c r="T161" s="2">
        <v>0</v>
      </c>
    </row>
    <row r="162" spans="1:20" s="16" customFormat="1" x14ac:dyDescent="0.25">
      <c r="A162" s="13">
        <v>2023</v>
      </c>
      <c r="B162" s="14" t="s">
        <v>21</v>
      </c>
      <c r="C162" s="9">
        <v>329931</v>
      </c>
      <c r="D162" s="10">
        <v>21586.2869075827</v>
      </c>
      <c r="E162" s="9">
        <v>49099</v>
      </c>
      <c r="F162" s="96">
        <v>2.6768164467199997</v>
      </c>
      <c r="G162" s="9">
        <v>39</v>
      </c>
      <c r="H162" s="10">
        <v>680.71527120000007</v>
      </c>
      <c r="I162" s="9">
        <v>8</v>
      </c>
      <c r="J162" s="10">
        <v>6.9200521999999998</v>
      </c>
      <c r="K162" s="9">
        <v>1</v>
      </c>
      <c r="L162" s="10">
        <v>3.13</v>
      </c>
      <c r="M162" s="9">
        <v>537</v>
      </c>
      <c r="N162" s="10">
        <v>24932.153581890001</v>
      </c>
      <c r="O162" s="9">
        <v>461</v>
      </c>
      <c r="P162" s="10">
        <v>5839.5056542999992</v>
      </c>
      <c r="Q162" s="15">
        <v>33</v>
      </c>
      <c r="R162" s="10">
        <v>2162.7705599999999</v>
      </c>
      <c r="S162" s="10">
        <v>0</v>
      </c>
      <c r="T162" s="10">
        <v>0</v>
      </c>
    </row>
    <row r="163" spans="1:20" s="16" customFormat="1" x14ac:dyDescent="0.25">
      <c r="A163" s="13">
        <v>2023</v>
      </c>
      <c r="B163" s="14" t="s">
        <v>22</v>
      </c>
      <c r="C163" s="9">
        <v>334981</v>
      </c>
      <c r="D163" s="10">
        <v>23125.438823903802</v>
      </c>
      <c r="E163" s="9">
        <v>48045</v>
      </c>
      <c r="F163" s="96">
        <v>2.3428677248300001</v>
      </c>
      <c r="G163" s="9">
        <v>19</v>
      </c>
      <c r="H163" s="10">
        <v>122.851433</v>
      </c>
      <c r="I163" s="9">
        <v>2</v>
      </c>
      <c r="J163" s="10">
        <v>0.1</v>
      </c>
      <c r="K163" s="9"/>
      <c r="L163" s="10"/>
      <c r="M163" s="9">
        <v>484</v>
      </c>
      <c r="N163" s="10">
        <v>23789.587886380003</v>
      </c>
      <c r="O163" s="9">
        <v>318</v>
      </c>
      <c r="P163" s="10">
        <v>3344.9968013499997</v>
      </c>
      <c r="Q163" s="15">
        <v>25</v>
      </c>
      <c r="R163" s="10">
        <v>343.29397899999998</v>
      </c>
      <c r="S163" s="10"/>
      <c r="T163" s="10"/>
    </row>
    <row r="164" spans="1:20" ht="13" x14ac:dyDescent="0.3">
      <c r="A164" s="18"/>
      <c r="B164" s="18"/>
      <c r="C164" s="78">
        <f>SUM(C152:C163)</f>
        <v>4093502</v>
      </c>
      <c r="D164" s="99">
        <f>SUM(D152:D163)</f>
        <v>254719.8830762367</v>
      </c>
      <c r="E164" s="100">
        <f t="shared" ref="E164:T164" si="6">SUM(E152:E163)</f>
        <v>542539</v>
      </c>
      <c r="F164" s="99">
        <f t="shared" si="6"/>
        <v>27.368077732340002</v>
      </c>
      <c r="G164" s="100">
        <f t="shared" si="6"/>
        <v>459</v>
      </c>
      <c r="H164" s="99">
        <f t="shared" si="6"/>
        <v>4370.6104464</v>
      </c>
      <c r="I164" s="99">
        <f t="shared" si="6"/>
        <v>80</v>
      </c>
      <c r="J164" s="99">
        <f t="shared" si="6"/>
        <v>104.78609413999999</v>
      </c>
      <c r="K164" s="100">
        <f t="shared" si="6"/>
        <v>1</v>
      </c>
      <c r="L164" s="99">
        <f t="shared" si="6"/>
        <v>3.13</v>
      </c>
      <c r="M164" s="100">
        <f t="shared" si="6"/>
        <v>5956</v>
      </c>
      <c r="N164" s="99">
        <f t="shared" si="6"/>
        <v>413515.18204565998</v>
      </c>
      <c r="O164" s="100">
        <f t="shared" si="6"/>
        <v>5493</v>
      </c>
      <c r="P164" s="99">
        <f t="shared" si="6"/>
        <v>38642.570903299995</v>
      </c>
      <c r="Q164" s="100">
        <f t="shared" si="6"/>
        <v>584</v>
      </c>
      <c r="R164" s="99">
        <f t="shared" si="6"/>
        <v>53609.467894000001</v>
      </c>
      <c r="S164" s="99">
        <f t="shared" si="6"/>
        <v>0</v>
      </c>
      <c r="T164" s="99">
        <f t="shared" si="6"/>
        <v>0</v>
      </c>
    </row>
    <row r="165" spans="1:20" x14ac:dyDescent="0.25">
      <c r="F165" s="93"/>
      <c r="H165" s="93"/>
      <c r="J165" s="93"/>
      <c r="K165" s="93"/>
      <c r="L165" s="93"/>
      <c r="N165" s="93"/>
      <c r="P165" s="93"/>
      <c r="R165" s="93"/>
    </row>
    <row r="166" spans="1:20" x14ac:dyDescent="0.25">
      <c r="C166" s="93"/>
    </row>
    <row r="167" spans="1:20" x14ac:dyDescent="0.25">
      <c r="F167" s="93"/>
    </row>
    <row r="168" spans="1:20" ht="14.5" x14ac:dyDescent="0.35">
      <c r="C168" s="94"/>
      <c r="D168" s="97"/>
      <c r="E168" s="94"/>
      <c r="N168" s="98"/>
    </row>
    <row r="169" spans="1:20" x14ac:dyDescent="0.25">
      <c r="J169" s="80"/>
    </row>
    <row r="170" spans="1:20" x14ac:dyDescent="0.25">
      <c r="J170" s="80"/>
      <c r="N170" s="93"/>
    </row>
  </sheetData>
  <mergeCells count="11">
    <mergeCell ref="Q1:R1"/>
    <mergeCell ref="S1:T1"/>
    <mergeCell ref="A1:A2"/>
    <mergeCell ref="B1:B2"/>
    <mergeCell ref="C1:D1"/>
    <mergeCell ref="E1:F1"/>
    <mergeCell ref="M1:N1"/>
    <mergeCell ref="O1:P1"/>
    <mergeCell ref="G1:H1"/>
    <mergeCell ref="I1:J1"/>
    <mergeCell ref="K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LARGE VALUE TRANSACTIONS</vt:lpstr>
      <vt:lpstr>'LARGE VALUE TRANSACTIONS'!OLE_LINK1</vt:lpstr>
    </vt:vector>
  </TitlesOfParts>
  <Company>Bank of Tanzania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Rogath J. Urio</dc:creator>
  <cp:lastModifiedBy>Edgar E. Mwakasitu</cp:lastModifiedBy>
  <dcterms:created xsi:type="dcterms:W3CDTF">2016-10-11T06:25:40Z</dcterms:created>
  <dcterms:modified xsi:type="dcterms:W3CDTF">2024-03-22T06:06:03Z</dcterms:modified>
</cp:coreProperties>
</file>